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120" windowWidth="24240" windowHeight="12210" tabRatio="954" firstSheet="3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ფორმა 15" sheetId="60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5.5'!$A$1:$M$45</definedName>
    <definedName name="_xlnm.Print_Area" localSheetId="14">'ფორმა 9.1'!$A$1:$I$48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N4'!$A$1:$D$88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L31" i="46" l="1"/>
  <c r="L14" i="46"/>
  <c r="C39" i="47"/>
  <c r="D47" i="12"/>
  <c r="D53" i="47" l="1"/>
  <c r="C13" i="7"/>
  <c r="D44" i="47"/>
  <c r="D38" i="47"/>
  <c r="C38" i="47"/>
  <c r="C44" i="47"/>
  <c r="G40" i="56"/>
  <c r="D17" i="7" l="1"/>
  <c r="D36" i="12" l="1"/>
  <c r="C36" i="12"/>
  <c r="D39" i="12"/>
  <c r="C39" i="12"/>
  <c r="J16" i="10"/>
  <c r="J23" i="10"/>
  <c r="F10" i="9"/>
  <c r="D22" i="47"/>
  <c r="C41" i="47"/>
  <c r="D41" i="47" s="1"/>
  <c r="D36" i="47"/>
  <c r="C49" i="47"/>
  <c r="D49" i="47" s="1"/>
  <c r="D18" i="7" l="1"/>
  <c r="D28" i="42"/>
  <c r="D13" i="7" s="1"/>
  <c r="G2" i="60" l="1"/>
  <c r="A5" i="60"/>
  <c r="G26" i="60"/>
  <c r="C12" i="7" l="1"/>
  <c r="D12" i="7"/>
  <c r="D9" i="3"/>
  <c r="C12" i="3"/>
  <c r="D12" i="3"/>
  <c r="D15" i="47" l="1"/>
  <c r="C25" i="59" l="1"/>
  <c r="C24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0" l="1"/>
  <c r="C10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6" i="40"/>
  <c r="A5" i="7"/>
  <c r="A5" i="3"/>
  <c r="I34" i="44" l="1"/>
  <c r="H34" i="44"/>
  <c r="D31" i="7" l="1"/>
  <c r="C31" i="7"/>
  <c r="D27" i="7"/>
  <c r="C27" i="7"/>
  <c r="D26" i="7"/>
  <c r="D19" i="7"/>
  <c r="C19" i="7"/>
  <c r="D16" i="7"/>
  <c r="C16" i="7"/>
  <c r="C10" i="7" s="1"/>
  <c r="D10" i="7"/>
  <c r="D9" i="7" s="1"/>
  <c r="G10" i="9" s="1"/>
  <c r="D31" i="3"/>
  <c r="C31" i="3"/>
  <c r="C26" i="7" l="1"/>
  <c r="C9" i="7" s="1"/>
  <c r="C22" i="59"/>
  <c r="C20" i="59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D14" i="47"/>
  <c r="H34" i="45"/>
  <c r="G34" i="45"/>
  <c r="I25" i="43"/>
  <c r="H25" i="43"/>
  <c r="C13" i="47" s="1"/>
  <c r="G25" i="43"/>
  <c r="D13" i="47" l="1"/>
  <c r="D10" i="47" s="1"/>
  <c r="C13" i="59" s="1"/>
  <c r="C10" i="47"/>
  <c r="C9" i="47" s="1"/>
  <c r="D9" i="47"/>
  <c r="H10" i="9" s="1"/>
  <c r="I10" i="9" s="1"/>
  <c r="D14" i="12" s="1"/>
  <c r="D27" i="3"/>
  <c r="C27" i="3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4" i="59" s="1"/>
  <c r="C15" i="40"/>
  <c r="A5" i="40"/>
  <c r="C14" i="40" l="1"/>
  <c r="C9" i="40" s="1"/>
  <c r="D14" i="40"/>
  <c r="D9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66" i="12" s="1"/>
  <c r="D64" i="12" s="1"/>
  <c r="D44" i="12" s="1"/>
  <c r="J9" i="10"/>
  <c r="D26" i="3"/>
  <c r="C10" i="12"/>
  <c r="C66" i="12" s="1"/>
  <c r="C64" i="12" s="1"/>
  <c r="C44" i="12"/>
  <c r="D9" i="10"/>
  <c r="F9" i="10"/>
  <c r="C9" i="3" l="1"/>
  <c r="C17" i="59"/>
</calcChain>
</file>

<file path=xl/comments1.xml><?xml version="1.0" encoding="utf-8"?>
<comments xmlns="http://schemas.openxmlformats.org/spreadsheetml/2006/main">
  <authors>
    <author>Author</author>
  </authors>
  <commentList>
    <comment ref="C11" authorId="0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1. 17/08- 625-125 =500</t>
        </r>
      </text>
    </comment>
  </commentList>
</comments>
</file>

<file path=xl/sharedStrings.xml><?xml version="1.0" encoding="utf-8"?>
<sst xmlns="http://schemas.openxmlformats.org/spreadsheetml/2006/main" count="1154" uniqueCount="686">
  <si>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</si>
  <si>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</si>
  <si>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</si>
  <si>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</si>
  <si>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</si>
  <si>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</si>
  <si>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</si>
  <si>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</si>
  <si>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</si>
  <si>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</si>
  <si>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</si>
  <si>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</si>
  <si>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</si>
  <si>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</si>
  <si>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</si>
  <si>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</si>
  <si>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</si>
  <si>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</si>
  <si>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</si>
  <si>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</si>
  <si>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</si>
  <si>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</si>
  <si>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</si>
  <si>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</si>
  <si>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</si>
  <si>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</si>
  <si>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</si>
  <si>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</si>
  <si>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</si>
  <si>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</si>
  <si>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</si>
  <si>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</si>
  <si>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</si>
  <si>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</si>
  <si>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</si>
  <si>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</si>
  <si>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</si>
  <si>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</si>
  <si>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</si>
  <si>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</si>
  <si>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</si>
  <si>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</si>
  <si>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</si>
  <si>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</si>
  <si>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</si>
  <si>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</si>
  <si>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</si>
  <si>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</si>
  <si>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</si>
  <si>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</si>
  <si>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</si>
  <si>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</si>
  <si>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</si>
  <si>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</si>
  <si>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</si>
  <si>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</si>
  <si>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</si>
  <si>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</si>
  <si>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</si>
  <si>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</si>
  <si>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</si>
  <si>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</si>
  <si>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</si>
  <si>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</si>
  <si>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</si>
  <si>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</si>
  <si>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</si>
  <si>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</si>
  <si>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</si>
  <si>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</si>
  <si>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</si>
  <si>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</si>
  <si>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</si>
  <si>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</si>
  <si>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</si>
  <si>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</si>
  <si>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</si>
  <si>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</si>
  <si>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</si>
  <si>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</si>
  <si>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</si>
  <si>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</si>
  <si>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</si>
  <si>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</si>
  <si>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</si>
  <si>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</si>
  <si>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</si>
  <si>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</si>
  <si>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</si>
  <si>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</si>
  <si>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</si>
  <si>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</si>
  <si>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</si>
  <si>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</si>
  <si>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</si>
  <si>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</si>
  <si>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</si>
  <si>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</si>
  <si>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</si>
  <si>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</si>
  <si>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</si>
  <si>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</si>
  <si>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</si>
  <si>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</si>
  <si>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</si>
  <si>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</si>
  <si>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</si>
  <si>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</si>
  <si>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</si>
  <si>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</si>
  <si>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</si>
  <si>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</si>
  <si>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</si>
  <si>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</si>
  <si>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</si>
  <si>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</si>
  <si>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</si>
  <si>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</si>
  <si>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</si>
  <si>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</si>
  <si>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</si>
  <si>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</si>
  <si>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</si>
  <si>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</si>
  <si>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</si>
  <si>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</si>
  <si>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</si>
  <si>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</si>
  <si>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</si>
  <si>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</si>
  <si>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</si>
  <si>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</si>
  <si>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</si>
  <si>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</si>
  <si>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</si>
  <si>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</si>
  <si>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</si>
  <si>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</si>
  <si>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</si>
  <si>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</si>
  <si>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</si>
  <si>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</si>
  <si>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</si>
  <si>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</si>
  <si>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</si>
  <si>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</si>
  <si>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</si>
  <si>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</si>
  <si>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</si>
  <si>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</si>
  <si>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</si>
  <si>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</si>
  <si>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</si>
  <si>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</si>
  <si>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</si>
  <si>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</si>
  <si>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</si>
  <si>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</si>
  <si>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</si>
  <si>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</si>
  <si>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</si>
  <si>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</si>
  <si>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</si>
  <si>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</si>
  <si>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</si>
  <si>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</si>
  <si>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</si>
  <si>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</si>
  <si>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</si>
  <si>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</si>
  <si>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</si>
  <si>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</si>
  <si>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</si>
  <si>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</si>
  <si>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</si>
  <si>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</si>
  <si>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</si>
  <si>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</si>
  <si>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</si>
  <si>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</si>
  <si>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</si>
  <si>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</si>
  <si>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</si>
  <si>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</si>
  <si>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</si>
  <si>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</si>
  <si>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</si>
  <si>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</si>
  <si>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</si>
  <si>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</si>
  <si>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</si>
  <si>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</si>
  <si>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</si>
  <si>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</si>
  <si>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</si>
  <si>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</si>
  <si>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</si>
  <si>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</si>
  <si>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</si>
  <si>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</si>
  <si>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</si>
  <si>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</si>
  <si>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</si>
  <si>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</si>
  <si>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</si>
  <si>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</si>
  <si>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</si>
  <si>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</si>
  <si>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</si>
  <si>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</si>
  <si>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</si>
  <si>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</si>
  <si>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</si>
  <si>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</si>
  <si>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</si>
  <si>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</si>
  <si>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</si>
  <si>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</si>
  <si>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</si>
  <si>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</si>
  <si>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</si>
  <si>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</si>
  <si>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</si>
  <si>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</si>
  <si>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</si>
  <si>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</si>
  <si>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</si>
  <si>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</si>
  <si>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</si>
  <si>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</si>
  <si>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</si>
  <si>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</si>
  <si>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</si>
  <si>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</si>
  <si>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</si>
  <si>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</si>
  <si>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</si>
  <si>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</si>
  <si>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</si>
  <si>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</si>
  <si>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</si>
  <si>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</si>
  <si>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</si>
  <si>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</si>
  <si>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</si>
  <si>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</si>
  <si>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</si>
  <si>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</si>
  <si>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</si>
  <si>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</si>
  <si>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</si>
  <si>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</si>
  <si>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</si>
  <si>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</si>
  <si>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</si>
  <si>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</si>
  <si>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</si>
  <si>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</si>
  <si>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</si>
  <si>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</si>
  <si>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</si>
  <si>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</si>
  <si>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</si>
  <si>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</si>
  <si>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</si>
  <si>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</si>
  <si>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</si>
  <si>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</si>
  <si>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</si>
  <si>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</si>
  <si>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</si>
  <si>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</si>
  <si>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</si>
  <si>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</si>
  <si>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</si>
  <si>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</si>
  <si>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</si>
  <si>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</si>
  <si>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</si>
  <si>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</si>
  <si>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</si>
  <si>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</si>
  <si>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</si>
  <si>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</si>
  <si>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</si>
  <si>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</si>
  <si>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</si>
  <si>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</si>
  <si>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</si>
  <si>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</si>
  <si>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</si>
  <si>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</si>
  <si>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</si>
  <si>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</si>
  <si>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</si>
  <si>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</si>
  <si>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</si>
  <si>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</si>
  <si>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</si>
  <si>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</si>
  <si>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</si>
  <si>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</si>
  <si>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</si>
  <si>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</si>
  <si>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</si>
  <si>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</si>
  <si>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</si>
  <si>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</si>
  <si>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</si>
  <si>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</si>
  <si>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</si>
  <si>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</si>
  <si>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</si>
  <si>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</si>
  <si>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</si>
  <si>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</si>
  <si>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</si>
  <si>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</si>
  <si>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</si>
  <si>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</si>
  <si>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</si>
  <si>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</si>
  <si>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</si>
  <si>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</si>
  <si>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</si>
  <si>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</si>
  <si>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</si>
  <si>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</si>
  <si>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</si>
  <si>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</si>
  <si>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</si>
  <si>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</si>
  <si>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</si>
  <si>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</si>
  <si>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</si>
  <si>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</si>
  <si>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</si>
  <si>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</si>
  <si>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</si>
  <si>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</si>
  <si>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</si>
  <si>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</si>
  <si>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</si>
  <si>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</si>
  <si>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</si>
  <si>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</si>
  <si>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</si>
  <si>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</si>
  <si>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</si>
  <si>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</si>
  <si>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</si>
  <si>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</si>
  <si>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</si>
  <si>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</si>
  <si>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</si>
  <si>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</si>
  <si>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</si>
  <si>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</si>
  <si>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</si>
  <si>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</si>
  <si>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</si>
  <si>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</si>
  <si>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</si>
  <si>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</si>
  <si>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</si>
  <si>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</si>
  <si>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</si>
  <si>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</si>
  <si>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</si>
  <si>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</si>
  <si>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</si>
  <si>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</si>
  <si>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</si>
  <si>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</si>
  <si>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</si>
  <si>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</si>
  <si>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</si>
  <si>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</si>
  <si>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</si>
  <si>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</si>
  <si>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</si>
  <si>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</si>
  <si>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</si>
  <si>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</si>
  <si>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</si>
  <si>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</si>
  <si>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</si>
  <si>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</si>
  <si>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</si>
  <si>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</si>
  <si>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</si>
  <si>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</si>
  <si>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</si>
  <si>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</si>
  <si>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</si>
  <si>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</si>
  <si>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</si>
  <si>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</si>
  <si>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</si>
  <si>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</si>
  <si>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</si>
  <si>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</si>
  <si>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</si>
  <si>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</si>
  <si>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</si>
  <si>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</si>
  <si>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</si>
  <si>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</si>
  <si>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</si>
  <si>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</si>
  <si>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</si>
  <si>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</si>
  <si>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</si>
  <si>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</si>
  <si>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</si>
  <si>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</si>
  <si>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</si>
  <si>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</si>
  <si>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</si>
  <si>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</si>
  <si>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</si>
  <si>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</si>
  <si>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</si>
  <si>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</si>
  <si>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</si>
  <si>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</si>
  <si>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</si>
  <si>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</si>
  <si>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</si>
  <si>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</si>
  <si>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</si>
  <si>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</si>
  <si>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</si>
  <si>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</si>
  <si>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</si>
  <si>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</si>
  <si>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</si>
  <si>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</si>
  <si>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</si>
  <si>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</si>
  <si>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</si>
  <si>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</si>
  <si>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</si>
  <si>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</si>
  <si>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</si>
  <si>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</si>
  <si>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</si>
  <si>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</si>
  <si>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</si>
  <si>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</si>
  <si>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</si>
  <si>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</si>
  <si>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</si>
  <si>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</si>
  <si>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</si>
  <si>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</si>
  <si>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</si>
  <si>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</si>
  <si>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</si>
  <si>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</si>
  <si>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</si>
  <si>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</si>
  <si>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</si>
  <si>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</si>
  <si>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</si>
  <si>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</si>
  <si>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</si>
  <si>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</si>
  <si>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</si>
  <si>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</si>
  <si>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</si>
  <si>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</si>
  <si>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</si>
  <si>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</si>
  <si>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</si>
  <si>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</si>
  <si>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</si>
  <si>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</si>
  <si>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"ქრისტიან-დემოოკრატიული მოძრაობა"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</si>
  <si>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</si>
  <si>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</si>
  <si>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ბანკის დასახელება:</t>
  </si>
  <si>
    <t>თიბისი</t>
  </si>
  <si>
    <t>საბანკო ანგარიშის ნომერი:</t>
  </si>
  <si>
    <t>GE78TB7573236080100003</t>
  </si>
  <si>
    <t>საბანკო ანგარიშის ვალუტა:</t>
  </si>
  <si>
    <t>GEL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</si>
  <si>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</si>
  <si>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</si>
  <si>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</si>
  <si>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</si>
  <si>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გრიგოლ ჯოჯუა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</si>
  <si>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</si>
  <si>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</si>
  <si>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</si>
  <si>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</si>
  <si>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</si>
  <si>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01023006478</t>
  </si>
  <si>
    <t>გრიგოლ</t>
  </si>
  <si>
    <t>ჯოჯუა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</si>
  <si>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</si>
  <si>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</si>
  <si>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ფულადი შემოწირულობა</t>
  </si>
  <si>
    <t>კობა ამირხანაშვილი</t>
  </si>
  <si>
    <t>01009001196</t>
  </si>
  <si>
    <t>GE98TB11551</t>
  </si>
  <si>
    <t>36010100301</t>
  </si>
  <si>
    <t>GE47TB75870</t>
  </si>
  <si>
    <t>45064300011</t>
  </si>
  <si>
    <t>ცირა გველესიანი</t>
  </si>
  <si>
    <t>01011085181</t>
  </si>
  <si>
    <t>იჯარა</t>
  </si>
  <si>
    <t>01.11.12.003.001.01.555</t>
  </si>
  <si>
    <t>17.10 კვ.მ.</t>
  </si>
  <si>
    <t>01001001905</t>
  </si>
  <si>
    <t>არმინე ჯილავიანი</t>
  </si>
  <si>
    <t>ბეჭდური რეკლამი ხარჯი</t>
  </si>
  <si>
    <t>შპს ქსგ ჯგუფი</t>
  </si>
  <si>
    <t>ქ/დ მოძრაობა -ტრიბუნა</t>
  </si>
  <si>
    <t>01.09.2020-01.11.2020</t>
  </si>
  <si>
    <t>მოძრაობა-ტრიბუნა</t>
  </si>
  <si>
    <t>ბრენდირებული აქსესუარებით რკლამის ხარჯი</t>
  </si>
  <si>
    <t>შპს ედვაიზ-ჯგუფი</t>
  </si>
  <si>
    <t>40.0 კვ.მ.</t>
  </si>
  <si>
    <t>GE88TB7924536080100009</t>
  </si>
  <si>
    <t>08/24/2016</t>
  </si>
  <si>
    <t>01/07/2020-31/12/2020- 6 თვე</t>
  </si>
  <si>
    <t>13/10/2020-31/10/2020</t>
  </si>
  <si>
    <t>10/13/2020</t>
  </si>
  <si>
    <t>10/17/2020</t>
  </si>
  <si>
    <t>10/19/2020</t>
  </si>
  <si>
    <r>
      <rPr>
        <b/>
        <sz val="10"/>
        <color theme="1"/>
        <rFont val="Sylfaen"/>
        <family val="1"/>
      </rPr>
      <t>ფოთი,</t>
    </r>
    <r>
      <rPr>
        <sz val="10"/>
        <color theme="1"/>
        <rFont val="Sylfaen"/>
        <family val="1"/>
      </rPr>
      <t xml:space="preserve"> კოსტავას ქ. 22/ა</t>
    </r>
  </si>
  <si>
    <t>04.02.08.096.01.502</t>
  </si>
  <si>
    <t>01.09.2020-01.12.2020</t>
  </si>
  <si>
    <t xml:space="preserve">96.95 კვ.მ </t>
  </si>
  <si>
    <t>მერაბ კორტავა</t>
  </si>
  <si>
    <r>
      <rPr>
        <b/>
        <sz val="10"/>
        <color theme="1"/>
        <rFont val="Sylfaen"/>
        <family val="1"/>
      </rPr>
      <t>ქ. ტყიბული</t>
    </r>
    <r>
      <rPr>
        <sz val="10"/>
        <color theme="1"/>
        <rFont val="Sylfaen"/>
        <family val="1"/>
      </rPr>
      <t>, კოსტავას ქ. 1, ბ. 13</t>
    </r>
  </si>
  <si>
    <t>39.01.05.11.301.013</t>
  </si>
  <si>
    <t>68.45 კვ.მ.</t>
  </si>
  <si>
    <t>ლუიზა ობოლაძე</t>
  </si>
  <si>
    <r>
      <rPr>
        <b/>
        <sz val="10"/>
        <color theme="1"/>
        <rFont val="Sylfaen"/>
        <family val="1"/>
      </rPr>
      <t>საგარეჯო</t>
    </r>
    <r>
      <rPr>
        <sz val="10"/>
        <color theme="1"/>
        <rFont val="Sylfaen"/>
        <family val="1"/>
      </rPr>
      <t>, ერეკლე მეორის ქ. 41</t>
    </r>
  </si>
  <si>
    <t>55.12.52.384</t>
  </si>
  <si>
    <t>40 კვ.მ.</t>
  </si>
  <si>
    <t>გიორგი შაქარაშვილი</t>
  </si>
  <si>
    <r>
      <rPr>
        <b/>
        <sz val="10"/>
        <color theme="1"/>
        <rFont val="Sylfaen"/>
        <family val="1"/>
      </rPr>
      <t>ქ. ზესტაფონი</t>
    </r>
    <r>
      <rPr>
        <sz val="10"/>
        <color theme="1"/>
        <rFont val="Sylfaen"/>
        <family val="1"/>
      </rPr>
      <t>, ფარნავაზის 12</t>
    </r>
  </si>
  <si>
    <t>32.10.34.218</t>
  </si>
  <si>
    <t>01/07/2020-31/12/2020</t>
  </si>
  <si>
    <t>47.28 კვ.მ.</t>
  </si>
  <si>
    <t>ლამზირა დვალიშვილი</t>
  </si>
  <si>
    <r>
      <rPr>
        <b/>
        <sz val="10"/>
        <color theme="1"/>
        <rFont val="Sylfaen"/>
        <family val="1"/>
      </rPr>
      <t>დუშეთი</t>
    </r>
    <r>
      <rPr>
        <sz val="10"/>
        <color theme="1"/>
        <rFont val="Sylfaen"/>
        <family val="1"/>
      </rPr>
      <t>, შოთა რუსთაველის 12-ა;</t>
    </r>
  </si>
  <si>
    <t>71.51.01.190</t>
  </si>
  <si>
    <t>32 კვ.მ.</t>
  </si>
  <si>
    <t>მერი ფოცხვერაშვილი</t>
  </si>
  <si>
    <r>
      <rPr>
        <b/>
        <sz val="10"/>
        <color theme="1"/>
        <rFont val="Sylfaen"/>
        <family val="1"/>
      </rPr>
      <t>ბაღდათი</t>
    </r>
    <r>
      <rPr>
        <sz val="10"/>
        <color theme="1"/>
        <rFont val="Sylfaen"/>
        <family val="1"/>
      </rPr>
      <t>, რუსთაველის ქ. 34</t>
    </r>
  </si>
  <si>
    <t>30.11.33.457</t>
  </si>
  <si>
    <t>01/08/2020-31/12/2020- 6 თვე</t>
  </si>
  <si>
    <t>24 კვ.მ.</t>
  </si>
  <si>
    <t>09001007222</t>
  </si>
  <si>
    <t>ლამარა კოხოძე</t>
  </si>
  <si>
    <r>
      <rPr>
        <b/>
        <sz val="10"/>
        <color theme="1"/>
        <rFont val="Sylfaen"/>
        <family val="1"/>
      </rPr>
      <t>გარდაბანი</t>
    </r>
    <r>
      <rPr>
        <sz val="10"/>
        <color theme="1"/>
        <rFont val="Sylfaen"/>
        <family val="1"/>
      </rPr>
      <t xml:space="preserve">, სოფ. </t>
    </r>
    <r>
      <rPr>
        <b/>
        <sz val="10"/>
        <color theme="1"/>
        <rFont val="Sylfaen"/>
        <family val="1"/>
      </rPr>
      <t xml:space="preserve">ნორიო, </t>
    </r>
  </si>
  <si>
    <t>81.09.18.368</t>
  </si>
  <si>
    <t>346 კვ.მ.</t>
  </si>
  <si>
    <t>01027038138</t>
  </si>
  <si>
    <t>შორენა ტალიკიშვილი</t>
  </si>
  <si>
    <r>
      <rPr>
        <b/>
        <sz val="10"/>
        <color theme="1"/>
        <rFont val="Sylfaen"/>
        <family val="1"/>
      </rPr>
      <t>სენაკი</t>
    </r>
    <r>
      <rPr>
        <sz val="10"/>
        <color theme="1"/>
        <rFont val="Sylfaen"/>
        <family val="1"/>
      </rPr>
      <t>, შ.რუსტაველის 166</t>
    </r>
  </si>
  <si>
    <t>44.01.31.354.01.510</t>
  </si>
  <si>
    <t>01/08/2020-15/11/2020</t>
  </si>
  <si>
    <t>27.20 კვ.მ.</t>
  </si>
  <si>
    <t>ზაური შამათავა</t>
  </si>
  <si>
    <r>
      <rPr>
        <b/>
        <sz val="10"/>
        <color theme="1"/>
        <rFont val="Sylfaen"/>
        <family val="1"/>
      </rPr>
      <t>ახალციხე</t>
    </r>
    <r>
      <rPr>
        <sz val="10"/>
        <color theme="1"/>
        <rFont val="Sylfaen"/>
        <family val="1"/>
      </rPr>
      <t>, მანველიშვილის ქ 33</t>
    </r>
  </si>
  <si>
    <t>62.09.56.463</t>
  </si>
  <si>
    <t>01.08.2020-31.12.2020</t>
  </si>
  <si>
    <t>64 კვ.მ.</t>
  </si>
  <si>
    <t>ოფელია ჩარუხიანი</t>
  </si>
  <si>
    <r>
      <rPr>
        <b/>
        <sz val="10"/>
        <color theme="1"/>
        <rFont val="Sylfaen"/>
        <family val="1"/>
      </rPr>
      <t>ყვარელი</t>
    </r>
    <r>
      <rPr>
        <sz val="10"/>
        <color theme="1"/>
        <rFont val="Sylfaen"/>
        <family val="1"/>
      </rPr>
      <t>, მარჯანიშვილის ქ.17</t>
    </r>
  </si>
  <si>
    <t>57.06.56.115</t>
  </si>
  <si>
    <t>01.09.2020-31.12.2020</t>
  </si>
  <si>
    <t>86.7 კვ.მ.</t>
  </si>
  <si>
    <t>მარინა ჭიბოშვილი</t>
  </si>
  <si>
    <r>
      <rPr>
        <b/>
        <sz val="10"/>
        <color theme="1"/>
        <rFont val="Sylfaen"/>
        <family val="1"/>
      </rPr>
      <t xml:space="preserve">ქ. თბილისი, ნაძალადევი, </t>
    </r>
    <r>
      <rPr>
        <sz val="10"/>
        <color theme="1"/>
        <rFont val="Sylfaen"/>
        <family val="1"/>
      </rPr>
      <t>გურამიშვილის გამზირი 6</t>
    </r>
  </si>
  <si>
    <t>01.12.09.022.001.01.502</t>
  </si>
  <si>
    <t>33.19 კვ.მ.</t>
  </si>
  <si>
    <t>01013002006</t>
  </si>
  <si>
    <t>ვახტანგ მინაშვილი</t>
  </si>
  <si>
    <t>დაბა ასპინძა</t>
  </si>
  <si>
    <t>60.01.31.014</t>
  </si>
  <si>
    <t xml:space="preserve">28.0 კვ.მ </t>
  </si>
  <si>
    <t>05001002624</t>
  </si>
  <si>
    <t>ბაგრატ ქუქჩიშვილი</t>
  </si>
  <si>
    <r>
      <rPr>
        <b/>
        <sz val="10"/>
        <color theme="1"/>
        <rFont val="Sylfaen"/>
        <family val="1"/>
      </rPr>
      <t>ტბილისი, გლდან</t>
    </r>
    <r>
      <rPr>
        <sz val="10"/>
        <color theme="1"/>
        <rFont val="Sylfaen"/>
        <family val="1"/>
      </rPr>
      <t>ი, ომარ ხიზანისვილის 41</t>
    </r>
  </si>
  <si>
    <t>20/08/2020-20/11/2020</t>
  </si>
  <si>
    <r>
      <rPr>
        <b/>
        <sz val="10"/>
        <color theme="1"/>
        <rFont val="Sylfaen"/>
        <family val="1"/>
      </rPr>
      <t>ახალქალაქი</t>
    </r>
    <r>
      <rPr>
        <sz val="10"/>
        <color theme="1"/>
        <rFont val="Sylfaen"/>
        <family val="1"/>
      </rPr>
      <t>, თავისუფლების 54</t>
    </r>
  </si>
  <si>
    <t>63.18.05.062.01.504</t>
  </si>
  <si>
    <t>48.80 კვ.მ.</t>
  </si>
  <si>
    <t>07001012687</t>
  </si>
  <si>
    <t>სერგეი გალუსტიანი</t>
  </si>
  <si>
    <r>
      <rPr>
        <b/>
        <sz val="10"/>
        <color theme="1"/>
        <rFont val="Sylfaen"/>
        <family val="1"/>
      </rPr>
      <t>გარდაბანი</t>
    </r>
    <r>
      <rPr>
        <sz val="10"/>
        <color theme="1"/>
        <rFont val="Sylfaen"/>
        <family val="1"/>
      </rPr>
      <t>, სოფ. გამარჯვება</t>
    </r>
  </si>
  <si>
    <t>81.07.07.278</t>
  </si>
  <si>
    <t>12001071693</t>
  </si>
  <si>
    <t>დავით ელიზბარაშვილი</t>
  </si>
  <si>
    <r>
      <rPr>
        <b/>
        <sz val="10"/>
        <color theme="1"/>
        <rFont val="Sylfaen"/>
        <family val="1"/>
      </rPr>
      <t>დედოფლისწყარო</t>
    </r>
    <r>
      <rPr>
        <sz val="10"/>
        <color theme="1"/>
        <rFont val="Sylfaen"/>
        <family val="1"/>
      </rPr>
      <t>,რუსთაველის 53</t>
    </r>
  </si>
  <si>
    <t>52.08.35.284</t>
  </si>
  <si>
    <t>78.0 კვ.მ.</t>
  </si>
  <si>
    <t>14001026020</t>
  </si>
  <si>
    <t>სანდრო ხარაზიშვილი</t>
  </si>
  <si>
    <r>
      <rPr>
        <b/>
        <sz val="10"/>
        <color theme="1"/>
        <rFont val="Sylfaen"/>
        <family val="1"/>
      </rPr>
      <t>ახმეტა</t>
    </r>
    <r>
      <rPr>
        <sz val="10"/>
        <color theme="1"/>
        <rFont val="Sylfaen"/>
        <family val="1"/>
      </rPr>
      <t>, რუსთაველის ქ.55</t>
    </r>
  </si>
  <si>
    <t>50.04.43.047.</t>
  </si>
  <si>
    <t>32.0 კვ.მ.</t>
  </si>
  <si>
    <t>08001000366</t>
  </si>
  <si>
    <r>
      <rPr>
        <b/>
        <sz val="10"/>
        <color theme="1"/>
        <rFont val="Sylfaen"/>
        <family val="1"/>
      </rPr>
      <t xml:space="preserve">i/m  </t>
    </r>
    <r>
      <rPr>
        <sz val="10"/>
        <color theme="1"/>
        <rFont val="Sylfaen"/>
        <family val="1"/>
      </rPr>
      <t>ბექა ონიაშვილი</t>
    </r>
  </si>
  <si>
    <r>
      <rPr>
        <b/>
        <sz val="10"/>
        <color theme="1"/>
        <rFont val="Sylfaen"/>
        <family val="1"/>
      </rPr>
      <t>ქობულეთი,</t>
    </r>
    <r>
      <rPr>
        <sz val="10"/>
        <color theme="1"/>
        <rFont val="Sylfaen"/>
        <family val="1"/>
      </rPr>
      <t xml:space="preserve"> დ.აღმაშენებლის 135</t>
    </r>
  </si>
  <si>
    <t>20.42.04.013</t>
  </si>
  <si>
    <t>275.30 კვ.მ.</t>
  </si>
  <si>
    <t>61004005497</t>
  </si>
  <si>
    <t>მამუკა გოგიტიძე</t>
  </si>
  <si>
    <r>
      <rPr>
        <b/>
        <sz val="10"/>
        <color theme="1"/>
        <rFont val="Sylfaen"/>
        <family val="1"/>
      </rPr>
      <t>ბათუმი, ხელვაჩაური</t>
    </r>
    <r>
      <rPr>
        <sz val="10"/>
        <color theme="1"/>
        <rFont val="Sylfaen"/>
        <family val="1"/>
      </rPr>
      <t xml:space="preserve">, ფრიდონ ხალვაშის ქ, მე-8 შეს, #2 </t>
    </r>
  </si>
  <si>
    <t>22.27.03.157.</t>
  </si>
  <si>
    <t>38.0 კვ.მ</t>
  </si>
  <si>
    <t>61006013771</t>
  </si>
  <si>
    <t>თემურ ქათამაძე</t>
  </si>
  <si>
    <r>
      <rPr>
        <b/>
        <sz val="10"/>
        <color theme="1"/>
        <rFont val="Sylfaen"/>
        <family val="1"/>
      </rPr>
      <t>სიღნაღი</t>
    </r>
    <r>
      <rPr>
        <sz val="10"/>
        <color theme="1"/>
        <rFont val="Sylfaen"/>
        <family val="1"/>
      </rPr>
      <t>,წნორის რ, რუსთაველის 35</t>
    </r>
  </si>
  <si>
    <t>56.04.51.404</t>
  </si>
  <si>
    <t>40001000292</t>
  </si>
  <si>
    <t>ნუნუ მირზოიანი</t>
  </si>
  <si>
    <r>
      <t xml:space="preserve">ბათუმი, </t>
    </r>
    <r>
      <rPr>
        <b/>
        <sz val="10"/>
        <color theme="1"/>
        <rFont val="Sylfaen"/>
        <family val="1"/>
      </rPr>
      <t>შუახევი</t>
    </r>
    <r>
      <rPr>
        <sz val="10"/>
        <color theme="1"/>
        <rFont val="Sylfaen"/>
        <family val="1"/>
      </rPr>
      <t>,ჭავჭავაძის 3.  ბ. 2</t>
    </r>
  </si>
  <si>
    <t>24.02.01.598.01.002</t>
  </si>
  <si>
    <t xml:space="preserve">43.8 კვ.მ </t>
  </si>
  <si>
    <t>61010002193</t>
  </si>
  <si>
    <t>თამაზ ხუჯაძე</t>
  </si>
  <si>
    <t>ქედა</t>
  </si>
  <si>
    <t>21.03.34.020</t>
  </si>
  <si>
    <t xml:space="preserve">22 კვ.მ </t>
  </si>
  <si>
    <t>61008002023</t>
  </si>
  <si>
    <t>ცისანა დავითაძე</t>
  </si>
  <si>
    <r>
      <rPr>
        <b/>
        <sz val="10"/>
        <rFont val="Sylfaen"/>
        <family val="1"/>
      </rPr>
      <t>წალენჯიხა</t>
    </r>
    <r>
      <rPr>
        <sz val="10"/>
        <rFont val="Sylfaen"/>
        <family val="1"/>
      </rPr>
      <t xml:space="preserve">,  კანკიას ქ, </t>
    </r>
  </si>
  <si>
    <t>41.11.45.207.</t>
  </si>
  <si>
    <t>01.10.2020-01.11.2020</t>
  </si>
  <si>
    <t>80 კვ.მ.</t>
  </si>
  <si>
    <t>51001001541</t>
  </si>
  <si>
    <t>ჯულიეტა როგავა</t>
  </si>
  <si>
    <t xml:space="preserve">ბათუმი, ხულო, </t>
  </si>
  <si>
    <t>23.11.31.147</t>
  </si>
  <si>
    <t>05.09.2020-05.11.2020</t>
  </si>
  <si>
    <t xml:space="preserve">60 კვ.მ </t>
  </si>
  <si>
    <t>61009019586</t>
  </si>
  <si>
    <t>ბიძინა რიჟვაძე</t>
  </si>
  <si>
    <r>
      <rPr>
        <b/>
        <sz val="10"/>
        <color theme="1"/>
        <rFont val="Sylfaen"/>
        <family val="1"/>
      </rPr>
      <t>ნინოწმინდა</t>
    </r>
    <r>
      <rPr>
        <sz val="10"/>
        <color theme="1"/>
        <rFont val="Sylfaen"/>
        <family val="1"/>
      </rPr>
      <t>,თავისუფლების ქ. 9</t>
    </r>
  </si>
  <si>
    <t>65.12.25.057.01.002.</t>
  </si>
  <si>
    <t>31.09.2020--31.12.2020</t>
  </si>
  <si>
    <t>32001010314</t>
  </si>
  <si>
    <t>გეგამ ანესიან</t>
  </si>
  <si>
    <r>
      <rPr>
        <b/>
        <sz val="10"/>
        <color theme="1"/>
        <rFont val="Sylfaen"/>
        <family val="1"/>
      </rPr>
      <t>ჭიათურა</t>
    </r>
    <r>
      <rPr>
        <sz val="10"/>
        <color theme="1"/>
        <rFont val="Sylfaen"/>
        <family val="1"/>
      </rPr>
      <t>, ყაზბეგის ქ. 6</t>
    </r>
  </si>
  <si>
    <t>38.10.05.068</t>
  </si>
  <si>
    <t>01/10/2020-01/11/2020</t>
  </si>
  <si>
    <t>21 კვ.მ.</t>
  </si>
  <si>
    <t>01026001724</t>
  </si>
  <si>
    <t>შპს გეოფონი</t>
  </si>
  <si>
    <r>
      <rPr>
        <b/>
        <sz val="10"/>
        <color theme="1"/>
        <rFont val="Sylfaen"/>
        <family val="1"/>
      </rPr>
      <t>თბილისი, ვაზისუბანი</t>
    </r>
    <r>
      <rPr>
        <sz val="10"/>
        <color theme="1"/>
        <rFont val="Sylfaen"/>
        <family val="1"/>
      </rPr>
      <t xml:space="preserve">, 3 მ/რ 2 კვ უშბის ქ. </t>
    </r>
  </si>
  <si>
    <t>01.17.07.011.056</t>
  </si>
  <si>
    <t>35 კვ.მ.</t>
  </si>
  <si>
    <t>406121851 -პირ, 01012000877</t>
  </si>
  <si>
    <r>
      <rPr>
        <b/>
        <sz val="10"/>
        <color theme="1"/>
        <rFont val="Sylfaen"/>
        <family val="1"/>
      </rPr>
      <t>შპს ბაბილონი</t>
    </r>
    <r>
      <rPr>
        <sz val="10"/>
        <color theme="1"/>
        <rFont val="Sylfaen"/>
        <family val="1"/>
      </rPr>
      <t xml:space="preserve"> </t>
    </r>
  </si>
  <si>
    <r>
      <rPr>
        <b/>
        <sz val="10"/>
        <color theme="1"/>
        <rFont val="Sylfaen"/>
        <family val="1"/>
      </rPr>
      <t>თერჯოლა,</t>
    </r>
    <r>
      <rPr>
        <sz val="10"/>
        <color theme="1"/>
        <rFont val="Sylfaen"/>
        <family val="1"/>
      </rPr>
      <t xml:space="preserve"> დ.აღმაშენებლის 3</t>
    </r>
  </si>
  <si>
    <t>33.09.33.103</t>
  </si>
  <si>
    <t>01/10/2020-01/12/2020</t>
  </si>
  <si>
    <t>66.20 კვ.მ.</t>
  </si>
  <si>
    <t>21001009824</t>
  </si>
  <si>
    <t>გიორგი დევიძე</t>
  </si>
  <si>
    <r>
      <rPr>
        <b/>
        <sz val="10"/>
        <color theme="1"/>
        <rFont val="Sylfaen"/>
        <family val="1"/>
      </rPr>
      <t>ჩოხატაური</t>
    </r>
    <r>
      <rPr>
        <sz val="10"/>
        <color theme="1"/>
        <rFont val="Sylfaen"/>
        <family val="1"/>
      </rPr>
      <t xml:space="preserve">, ბენდელიანის ქ. </t>
    </r>
  </si>
  <si>
    <t>28.01.21.259</t>
  </si>
  <si>
    <t>46001016612</t>
  </si>
  <si>
    <t>მაია პაიჭაძე</t>
  </si>
  <si>
    <t>გურჯაანი</t>
  </si>
  <si>
    <t>მარიამ კიპონიშვილი</t>
  </si>
  <si>
    <t>სატელევიზიო რეკლამის ხარჯი</t>
  </si>
  <si>
    <t>შპს დიჯითალ ედს</t>
  </si>
  <si>
    <t>წარმომადგენელთა ანაზღაურება</t>
  </si>
  <si>
    <t>ზედმეტად გადახდილი სასემოსავლო</t>
  </si>
  <si>
    <t>წარმომადგენელთა</t>
  </si>
  <si>
    <t>ნაჭერზე ბეჭდვა</t>
  </si>
  <si>
    <t>შპს ვესტა ტექსტილი</t>
  </si>
  <si>
    <t xml:space="preserve">შპს ვესტა </t>
  </si>
  <si>
    <t>ბუკლეტები, პლაკატები,  სტიკერები</t>
  </si>
  <si>
    <t>ქსგ ჯგუფი</t>
  </si>
  <si>
    <t>სტიკერები, ფლაერები</t>
  </si>
  <si>
    <t>ფაქტიური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</si>
</sst>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43" xfId="12" applyFont="1" applyFill="1" applyBorder="1" applyAlignment="1" applyProtection="1">
      <alignment horizontal="center"/>
    </xf>
    <xf numFmtId="0" fontId="22" fillId="5" borderId="43" xfId="12" applyFont="1" applyFill="1" applyBorder="1" applyAlignment="1" applyProtection="1"/>
    <xf numFmtId="0" fontId="17" fillId="0" borderId="43" xfId="1" applyFont="1" applyFill="1" applyBorder="1" applyAlignment="1" applyProtection="1">
      <alignment horizontal="center" vertical="center"/>
    </xf>
    <xf numFmtId="49" fontId="17" fillId="0" borderId="43" xfId="1" applyNumberFormat="1" applyFont="1" applyFill="1" applyBorder="1" applyAlignment="1" applyProtection="1">
      <alignment horizontal="left" vertical="center"/>
    </xf>
    <xf numFmtId="0" fontId="17" fillId="0" borderId="43" xfId="1" applyFont="1" applyFill="1" applyBorder="1" applyAlignment="1" applyProtection="1">
      <alignment horizontal="left" vertical="center"/>
    </xf>
    <xf numFmtId="0" fontId="22" fillId="0" borderId="43" xfId="1" applyFont="1" applyFill="1" applyBorder="1" applyAlignment="1" applyProtection="1">
      <alignment horizontal="left" vertical="center"/>
    </xf>
    <xf numFmtId="0" fontId="22" fillId="2" borderId="43" xfId="12" applyFont="1" applyFill="1" applyBorder="1" applyAlignment="1"/>
    <xf numFmtId="3" fontId="22" fillId="6" borderId="43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47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29" fillId="0" borderId="25" xfId="9" applyFont="1" applyBorder="1" applyAlignment="1" applyProtection="1">
      <alignment vertical="center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wrapText="1"/>
    </xf>
    <xf numFmtId="0" fontId="21" fillId="0" borderId="1" xfId="15" applyFont="1" applyBorder="1" applyAlignment="1" applyProtection="1">
      <alignment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4" fontId="17" fillId="0" borderId="1" xfId="0" applyNumberFormat="1" applyFont="1" applyBorder="1" applyProtection="1"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49" fontId="19" fillId="2" borderId="1" xfId="15" applyNumberFormat="1" applyFont="1" applyFill="1" applyBorder="1" applyAlignment="1" applyProtection="1">
      <alignment vertical="center" wrapText="1"/>
      <protection locked="0"/>
    </xf>
    <xf numFmtId="2" fontId="19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5" applyFont="1" applyFill="1" applyBorder="1" applyAlignment="1" applyProtection="1">
      <alignment vertical="center" wrapText="1"/>
      <protection locked="0"/>
    </xf>
    <xf numFmtId="0" fontId="17" fillId="2" borderId="1" xfId="15" applyFont="1" applyFill="1" applyBorder="1" applyAlignment="1" applyProtection="1">
      <alignment vertical="center" wrapText="1"/>
      <protection locked="0"/>
    </xf>
    <xf numFmtId="0" fontId="17" fillId="2" borderId="1" xfId="15" applyFont="1" applyFill="1" applyBorder="1" applyAlignment="1" applyProtection="1">
      <alignment horizontal="center" vertical="center" wrapText="1"/>
      <protection locked="0"/>
    </xf>
    <xf numFmtId="49" fontId="17" fillId="2" borderId="1" xfId="15" applyNumberFormat="1" applyFont="1" applyFill="1" applyBorder="1" applyAlignment="1" applyProtection="1">
      <alignment vertical="center" wrapText="1"/>
      <protection locked="0"/>
    </xf>
    <xf numFmtId="14" fontId="17" fillId="2" borderId="2" xfId="1" applyNumberFormat="1" applyFont="1" applyFill="1" applyBorder="1" applyAlignment="1" applyProtection="1">
      <alignment horizontal="left" vertical="center" wrapText="1" indent="1"/>
    </xf>
    <xf numFmtId="2" fontId="17" fillId="0" borderId="43" xfId="1" applyNumberFormat="1" applyFont="1" applyFill="1" applyBorder="1" applyAlignment="1" applyProtection="1">
      <alignment horizontal="left" vertical="center"/>
    </xf>
    <xf numFmtId="4" fontId="22" fillId="6" borderId="43" xfId="1" applyNumberFormat="1" applyFont="1" applyFill="1" applyBorder="1" applyAlignment="1" applyProtection="1">
      <alignment horizontal="center" vertical="center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0" borderId="1" xfId="3" applyNumberFormat="1" applyFont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43" xfId="12" applyFont="1" applyFill="1" applyBorder="1" applyAlignment="1">
      <alignment horizontal="left" wrapText="1"/>
    </xf>
    <xf numFmtId="14" fontId="0" fillId="0" borderId="43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43" xfId="12" applyFont="1" applyFill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7" fillId="2" borderId="0" xfId="12" applyFont="1" applyFill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left"/>
    </xf>
    <xf numFmtId="0" fontId="22" fillId="2" borderId="3" xfId="12" applyFont="1" applyFill="1" applyBorder="1" applyAlignment="1">
      <alignment horizontal="left"/>
    </xf>
    <xf numFmtId="0" fontId="17" fillId="2" borderId="44" xfId="12" applyFont="1" applyFill="1" applyBorder="1" applyAlignment="1">
      <alignment horizontal="center"/>
    </xf>
    <xf numFmtId="0" fontId="17" fillId="2" borderId="45" xfId="12" applyFont="1" applyFill="1" applyBorder="1" applyAlignment="1">
      <alignment horizontal="center"/>
    </xf>
    <xf numFmtId="0" fontId="17" fillId="2" borderId="46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47" xfId="12" applyFont="1" applyFill="1" applyBorder="1" applyAlignment="1" applyProtection="1">
      <alignment horizontal="center"/>
      <protection locked="0"/>
    </xf>
    <xf numFmtId="0" fontId="17" fillId="2" borderId="43" xfId="12" applyFont="1" applyFill="1" applyBorder="1" applyAlignment="1" applyProtection="1">
      <alignment horizontal="left"/>
    </xf>
    <xf numFmtId="2" fontId="17" fillId="7" borderId="1" xfId="0" applyNumberFormat="1" applyFont="1" applyFill="1" applyBorder="1" applyProtection="1">
      <protection locked="0"/>
    </xf>
    <xf numFmtId="0" fontId="17" fillId="0" borderId="1" xfId="1" applyFont="1" applyFill="1" applyBorder="1" applyAlignment="1" applyProtection="1">
      <alignment vertical="center" wrapTex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171450</xdr:rowOff>
    </xdr:from>
    <xdr:to>
      <xdr:col>1</xdr:col>
      <xdr:colOff>1495425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82</xdr:row>
      <xdr:rowOff>180975</xdr:rowOff>
    </xdr:from>
    <xdr:to>
      <xdr:col>2</xdr:col>
      <xdr:colOff>554556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Normal="100" zoomScaleSheetLayoutView="100" workbookViewId="0">
      <selection activeCell="D13" sqref="D13"/>
    </sheetView>
  </sheetViews>
  <sheetFormatPr defaultRowHeight="15" x14ac:dyDescent="0.2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 x14ac:dyDescent="0.2">
      <c r="A1" s="332" t="s">
        <v>289</v>
      </c>
      <c r="B1" s="320"/>
      <c r="C1" s="320"/>
      <c r="D1" s="320"/>
      <c r="E1" s="321"/>
      <c r="F1" s="315"/>
      <c r="G1" s="321"/>
      <c r="H1" s="331"/>
      <c r="I1" s="320"/>
      <c r="J1" s="321"/>
      <c r="K1" s="321"/>
      <c r="L1" s="330" t="s">
        <v>97</v>
      </c>
    </row>
    <row r="2" spans="1:12" s="267" customFormat="1" x14ac:dyDescent="0.2">
      <c r="A2" s="329" t="s">
        <v>128</v>
      </c>
      <c r="B2" s="320"/>
      <c r="C2" s="320"/>
      <c r="D2" s="320"/>
      <c r="E2" s="321"/>
      <c r="F2" s="315"/>
      <c r="G2" s="321"/>
      <c r="H2" s="328"/>
      <c r="I2" s="320"/>
      <c r="J2" s="321"/>
      <c r="K2" s="321"/>
      <c r="L2" s="327" t="s">
        <v>527</v>
      </c>
    </row>
    <row r="3" spans="1:12" s="267" customFormat="1" x14ac:dyDescent="0.2">
      <c r="A3" s="326"/>
      <c r="B3" s="320"/>
      <c r="C3" s="325"/>
      <c r="D3" s="324"/>
      <c r="E3" s="321"/>
      <c r="F3" s="323"/>
      <c r="G3" s="321"/>
      <c r="H3" s="321"/>
      <c r="I3" s="315"/>
      <c r="J3" s="320"/>
      <c r="K3" s="320"/>
      <c r="L3" s="319"/>
    </row>
    <row r="4" spans="1:12" s="267" customFormat="1" x14ac:dyDescent="0.2">
      <c r="A4" s="353" t="s">
        <v>257</v>
      </c>
      <c r="B4" s="315"/>
      <c r="C4" s="315"/>
      <c r="D4" s="360"/>
      <c r="E4" s="361"/>
      <c r="F4" s="322"/>
      <c r="G4" s="321"/>
      <c r="H4" s="362"/>
      <c r="I4" s="361"/>
      <c r="J4" s="320"/>
      <c r="K4" s="321"/>
      <c r="L4" s="319"/>
    </row>
    <row r="5" spans="1:12" s="267" customFormat="1" ht="15.75" thickBot="1" x14ac:dyDescent="0.25">
      <c r="A5" s="463" t="s">
        <v>478</v>
      </c>
      <c r="B5" s="463"/>
      <c r="C5" s="463"/>
      <c r="D5" s="463"/>
      <c r="E5" s="463"/>
      <c r="F5" s="463"/>
      <c r="G5" s="322"/>
      <c r="H5" s="322"/>
      <c r="I5" s="321"/>
      <c r="J5" s="320"/>
      <c r="K5" s="320"/>
      <c r="L5" s="319"/>
    </row>
    <row r="6" spans="1:12" ht="15.75" thickBot="1" x14ac:dyDescent="0.25">
      <c r="A6" s="318"/>
      <c r="B6" s="317"/>
      <c r="C6" s="316"/>
      <c r="D6" s="316"/>
      <c r="E6" s="316"/>
      <c r="F6" s="315"/>
      <c r="G6" s="315"/>
      <c r="H6" s="315"/>
      <c r="I6" s="466" t="s">
        <v>405</v>
      </c>
      <c r="J6" s="467"/>
      <c r="K6" s="468"/>
      <c r="L6" s="314"/>
    </row>
    <row r="7" spans="1:12" s="302" customFormat="1" ht="51.75" thickBot="1" x14ac:dyDescent="0.25">
      <c r="A7" s="313" t="s">
        <v>64</v>
      </c>
      <c r="B7" s="312" t="s">
        <v>129</v>
      </c>
      <c r="C7" s="312" t="s">
        <v>404</v>
      </c>
      <c r="D7" s="311" t="s">
        <v>263</v>
      </c>
      <c r="E7" s="310" t="s">
        <v>403</v>
      </c>
      <c r="F7" s="309" t="s">
        <v>402</v>
      </c>
      <c r="G7" s="308" t="s">
        <v>216</v>
      </c>
      <c r="H7" s="307" t="s">
        <v>213</v>
      </c>
      <c r="I7" s="306" t="s">
        <v>401</v>
      </c>
      <c r="J7" s="305" t="s">
        <v>260</v>
      </c>
      <c r="K7" s="304" t="s">
        <v>217</v>
      </c>
      <c r="L7" s="303" t="s">
        <v>218</v>
      </c>
    </row>
    <row r="8" spans="1:12" s="296" customFormat="1" ht="15.75" thickBot="1" x14ac:dyDescent="0.25">
      <c r="A8" s="300">
        <v>1</v>
      </c>
      <c r="B8" s="299">
        <v>2</v>
      </c>
      <c r="C8" s="301">
        <v>3</v>
      </c>
      <c r="D8" s="301">
        <v>4</v>
      </c>
      <c r="E8" s="300">
        <v>5</v>
      </c>
      <c r="F8" s="299">
        <v>6</v>
      </c>
      <c r="G8" s="301">
        <v>7</v>
      </c>
      <c r="H8" s="299">
        <v>8</v>
      </c>
      <c r="I8" s="300">
        <v>9</v>
      </c>
      <c r="J8" s="299">
        <v>10</v>
      </c>
      <c r="K8" s="298">
        <v>11</v>
      </c>
      <c r="L8" s="297">
        <v>12</v>
      </c>
    </row>
    <row r="9" spans="1:12" ht="25.5" x14ac:dyDescent="0.2">
      <c r="A9" s="295">
        <v>1</v>
      </c>
      <c r="B9" s="286" t="s">
        <v>528</v>
      </c>
      <c r="C9" s="285" t="s">
        <v>502</v>
      </c>
      <c r="D9" s="294">
        <v>1550</v>
      </c>
      <c r="E9" s="293" t="s">
        <v>503</v>
      </c>
      <c r="F9" s="282" t="s">
        <v>504</v>
      </c>
      <c r="G9" s="292" t="s">
        <v>506</v>
      </c>
      <c r="H9" s="292" t="s">
        <v>505</v>
      </c>
      <c r="I9" s="291"/>
      <c r="J9" s="290"/>
      <c r="K9" s="289"/>
      <c r="L9" s="288"/>
    </row>
    <row r="10" spans="1:12" ht="25.5" x14ac:dyDescent="0.2">
      <c r="A10" s="287">
        <v>2</v>
      </c>
      <c r="B10" s="286" t="s">
        <v>529</v>
      </c>
      <c r="C10" s="285" t="s">
        <v>502</v>
      </c>
      <c r="D10" s="284">
        <v>500</v>
      </c>
      <c r="E10" s="283" t="s">
        <v>509</v>
      </c>
      <c r="F10" s="282" t="s">
        <v>510</v>
      </c>
      <c r="G10" s="282" t="s">
        <v>508</v>
      </c>
      <c r="H10" s="282" t="s">
        <v>507</v>
      </c>
      <c r="I10" s="281"/>
      <c r="J10" s="280"/>
      <c r="K10" s="279"/>
      <c r="L10" s="278"/>
    </row>
    <row r="11" spans="1:12" ht="25.5" x14ac:dyDescent="0.2">
      <c r="A11" s="287">
        <v>3</v>
      </c>
      <c r="B11" s="286" t="s">
        <v>530</v>
      </c>
      <c r="C11" s="285" t="s">
        <v>502</v>
      </c>
      <c r="D11" s="293">
        <v>10000</v>
      </c>
      <c r="E11" s="293" t="s">
        <v>503</v>
      </c>
      <c r="F11" s="282" t="s">
        <v>504</v>
      </c>
      <c r="G11" s="292" t="s">
        <v>506</v>
      </c>
      <c r="H11" s="292" t="s">
        <v>505</v>
      </c>
      <c r="I11" s="281"/>
      <c r="J11" s="280"/>
      <c r="K11" s="279"/>
      <c r="L11" s="278"/>
    </row>
    <row r="12" spans="1:12" ht="25.5" x14ac:dyDescent="0.2">
      <c r="A12" s="287">
        <v>4</v>
      </c>
      <c r="B12" s="286" t="s">
        <v>530</v>
      </c>
      <c r="C12" s="285" t="s">
        <v>502</v>
      </c>
      <c r="D12" s="284">
        <v>725</v>
      </c>
      <c r="E12" s="283" t="s">
        <v>509</v>
      </c>
      <c r="F12" s="282" t="s">
        <v>510</v>
      </c>
      <c r="G12" s="282" t="s">
        <v>508</v>
      </c>
      <c r="H12" s="282" t="s">
        <v>507</v>
      </c>
      <c r="I12" s="281"/>
      <c r="J12" s="280"/>
      <c r="K12" s="279"/>
      <c r="L12" s="278"/>
    </row>
    <row r="13" spans="1:12" x14ac:dyDescent="0.2">
      <c r="A13" s="287">
        <v>5</v>
      </c>
      <c r="B13" s="286"/>
      <c r="C13" s="285"/>
      <c r="D13" s="284"/>
      <c r="E13" s="283"/>
      <c r="F13" s="282"/>
      <c r="G13" s="282"/>
      <c r="H13" s="282"/>
      <c r="I13" s="281"/>
      <c r="J13" s="280"/>
      <c r="K13" s="279"/>
      <c r="L13" s="278"/>
    </row>
    <row r="14" spans="1:12" x14ac:dyDescent="0.2">
      <c r="A14" s="287">
        <v>6</v>
      </c>
      <c r="B14" s="286"/>
      <c r="C14" s="285"/>
      <c r="D14" s="284"/>
      <c r="E14" s="283"/>
      <c r="F14" s="282"/>
      <c r="G14" s="282"/>
      <c r="H14" s="282"/>
      <c r="I14" s="281"/>
      <c r="J14" s="280"/>
      <c r="K14" s="279"/>
      <c r="L14" s="278"/>
    </row>
    <row r="15" spans="1:12" x14ac:dyDescent="0.2">
      <c r="A15" s="287">
        <v>7</v>
      </c>
      <c r="B15" s="286"/>
      <c r="C15" s="285"/>
      <c r="D15" s="284"/>
      <c r="E15" s="283"/>
      <c r="F15" s="282"/>
      <c r="G15" s="282"/>
      <c r="H15" s="282"/>
      <c r="I15" s="281"/>
      <c r="J15" s="280"/>
      <c r="K15" s="279"/>
      <c r="L15" s="278"/>
    </row>
    <row r="16" spans="1:12" x14ac:dyDescent="0.2">
      <c r="A16" s="287">
        <v>8</v>
      </c>
      <c r="B16" s="286"/>
      <c r="C16" s="285"/>
      <c r="D16" s="284"/>
      <c r="E16" s="283"/>
      <c r="F16" s="282"/>
      <c r="G16" s="282"/>
      <c r="H16" s="282"/>
      <c r="I16" s="281"/>
      <c r="J16" s="280"/>
      <c r="K16" s="279"/>
      <c r="L16" s="278"/>
    </row>
    <row r="17" spans="1:12" x14ac:dyDescent="0.2">
      <c r="A17" s="287">
        <v>9</v>
      </c>
      <c r="B17" s="286"/>
      <c r="C17" s="285"/>
      <c r="D17" s="284"/>
      <c r="E17" s="283"/>
      <c r="F17" s="282"/>
      <c r="G17" s="282"/>
      <c r="H17" s="282"/>
      <c r="I17" s="281"/>
      <c r="J17" s="280"/>
      <c r="K17" s="279"/>
      <c r="L17" s="278"/>
    </row>
    <row r="18" spans="1:12" x14ac:dyDescent="0.2">
      <c r="A18" s="287">
        <v>10</v>
      </c>
      <c r="B18" s="286"/>
      <c r="C18" s="285"/>
      <c r="D18" s="284"/>
      <c r="E18" s="283"/>
      <c r="F18" s="282"/>
      <c r="G18" s="282"/>
      <c r="H18" s="282"/>
      <c r="I18" s="281"/>
      <c r="J18" s="280"/>
      <c r="K18" s="279"/>
      <c r="L18" s="278"/>
    </row>
    <row r="19" spans="1:12" x14ac:dyDescent="0.2">
      <c r="A19" s="287">
        <v>11</v>
      </c>
      <c r="B19" s="286"/>
      <c r="C19" s="285"/>
      <c r="D19" s="284"/>
      <c r="E19" s="283"/>
      <c r="F19" s="282"/>
      <c r="G19" s="282"/>
      <c r="H19" s="282"/>
      <c r="I19" s="281"/>
      <c r="J19" s="280"/>
      <c r="K19" s="279"/>
      <c r="L19" s="278"/>
    </row>
    <row r="20" spans="1:12" x14ac:dyDescent="0.2">
      <c r="A20" s="287">
        <v>12</v>
      </c>
      <c r="B20" s="286"/>
      <c r="C20" s="285"/>
      <c r="D20" s="284"/>
      <c r="E20" s="283"/>
      <c r="F20" s="282"/>
      <c r="G20" s="282"/>
      <c r="H20" s="282"/>
      <c r="I20" s="281"/>
      <c r="J20" s="280"/>
      <c r="K20" s="279"/>
      <c r="L20" s="278"/>
    </row>
    <row r="21" spans="1:12" x14ac:dyDescent="0.2">
      <c r="A21" s="287">
        <v>13</v>
      </c>
      <c r="B21" s="286"/>
      <c r="C21" s="285"/>
      <c r="D21" s="284"/>
      <c r="E21" s="283"/>
      <c r="F21" s="282"/>
      <c r="G21" s="282"/>
      <c r="H21" s="282"/>
      <c r="I21" s="281"/>
      <c r="J21" s="280"/>
      <c r="K21" s="279"/>
      <c r="L21" s="278"/>
    </row>
    <row r="22" spans="1:12" x14ac:dyDescent="0.2">
      <c r="A22" s="287">
        <v>14</v>
      </c>
      <c r="B22" s="286"/>
      <c r="C22" s="285"/>
      <c r="D22" s="284"/>
      <c r="E22" s="283"/>
      <c r="F22" s="282"/>
      <c r="G22" s="282"/>
      <c r="H22" s="282"/>
      <c r="I22" s="281"/>
      <c r="J22" s="280"/>
      <c r="K22" s="279"/>
      <c r="L22" s="278"/>
    </row>
    <row r="23" spans="1:12" x14ac:dyDescent="0.2">
      <c r="A23" s="287">
        <v>15</v>
      </c>
      <c r="B23" s="286"/>
      <c r="C23" s="285"/>
      <c r="D23" s="284"/>
      <c r="E23" s="283"/>
      <c r="F23" s="282"/>
      <c r="G23" s="282"/>
      <c r="H23" s="282"/>
      <c r="I23" s="281"/>
      <c r="J23" s="280"/>
      <c r="K23" s="279"/>
      <c r="L23" s="278"/>
    </row>
    <row r="24" spans="1:12" x14ac:dyDescent="0.2">
      <c r="A24" s="287">
        <v>16</v>
      </c>
      <c r="B24" s="286"/>
      <c r="C24" s="285"/>
      <c r="D24" s="284"/>
      <c r="E24" s="283"/>
      <c r="F24" s="282"/>
      <c r="G24" s="282"/>
      <c r="H24" s="282"/>
      <c r="I24" s="281"/>
      <c r="J24" s="280"/>
      <c r="K24" s="279"/>
      <c r="L24" s="278"/>
    </row>
    <row r="25" spans="1:12" x14ac:dyDescent="0.2">
      <c r="A25" s="287">
        <v>17</v>
      </c>
      <c r="B25" s="286"/>
      <c r="C25" s="285"/>
      <c r="D25" s="284"/>
      <c r="E25" s="283"/>
      <c r="F25" s="282"/>
      <c r="G25" s="282"/>
      <c r="H25" s="282"/>
      <c r="I25" s="281"/>
      <c r="J25" s="280"/>
      <c r="K25" s="279"/>
      <c r="L25" s="278"/>
    </row>
    <row r="26" spans="1:12" x14ac:dyDescent="0.2">
      <c r="A26" s="287">
        <v>18</v>
      </c>
      <c r="B26" s="286"/>
      <c r="C26" s="285"/>
      <c r="D26" s="284"/>
      <c r="E26" s="283"/>
      <c r="F26" s="282"/>
      <c r="G26" s="282"/>
      <c r="H26" s="282"/>
      <c r="I26" s="281"/>
      <c r="J26" s="280"/>
      <c r="K26" s="279"/>
      <c r="L26" s="278"/>
    </row>
    <row r="27" spans="1:12" x14ac:dyDescent="0.2">
      <c r="A27" s="287">
        <v>19</v>
      </c>
      <c r="B27" s="286"/>
      <c r="C27" s="285"/>
      <c r="D27" s="284"/>
      <c r="E27" s="283"/>
      <c r="F27" s="282"/>
      <c r="G27" s="282"/>
      <c r="H27" s="282"/>
      <c r="I27" s="281"/>
      <c r="J27" s="280"/>
      <c r="K27" s="279"/>
      <c r="L27" s="278"/>
    </row>
    <row r="28" spans="1:12" ht="15.75" thickBot="1" x14ac:dyDescent="0.25">
      <c r="A28" s="277" t="s">
        <v>259</v>
      </c>
      <c r="B28" s="276"/>
      <c r="C28" s="275"/>
      <c r="D28" s="435">
        <f>SUM(D9:D23)</f>
        <v>12775</v>
      </c>
      <c r="E28" s="274"/>
      <c r="F28" s="273"/>
      <c r="G28" s="273"/>
      <c r="H28" s="273"/>
      <c r="I28" s="272"/>
      <c r="J28" s="271"/>
      <c r="K28" s="270"/>
      <c r="L28" s="269"/>
    </row>
    <row r="29" spans="1:12" x14ac:dyDescent="0.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 x14ac:dyDescent="0.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 x14ac:dyDescent="0.2">
      <c r="A31" s="465" t="s">
        <v>375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</row>
    <row r="32" spans="1:12" s="268" customFormat="1" ht="12.75" x14ac:dyDescent="0.2">
      <c r="A32" s="465" t="s">
        <v>400</v>
      </c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</row>
    <row r="33" spans="1:12" s="268" customFormat="1" ht="12.75" x14ac:dyDescent="0.2">
      <c r="A33" s="465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</row>
    <row r="34" spans="1:12" s="267" customFormat="1" x14ac:dyDescent="0.2">
      <c r="A34" s="465" t="s">
        <v>399</v>
      </c>
      <c r="B34" s="465"/>
      <c r="C34" s="465"/>
      <c r="D34" s="465"/>
      <c r="E34" s="465"/>
      <c r="F34" s="465"/>
      <c r="G34" s="465"/>
      <c r="H34" s="465"/>
      <c r="I34" s="465"/>
      <c r="J34" s="465"/>
      <c r="K34" s="465"/>
      <c r="L34" s="465"/>
    </row>
    <row r="35" spans="1:12" s="267" customFormat="1" x14ac:dyDescent="0.2">
      <c r="A35" s="465"/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</row>
    <row r="36" spans="1:12" s="267" customFormat="1" x14ac:dyDescent="0.2">
      <c r="A36" s="465" t="s">
        <v>398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</row>
    <row r="37" spans="1:12" s="267" customFormat="1" x14ac:dyDescent="0.2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 x14ac:dyDescent="0.2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 x14ac:dyDescent="0.2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 x14ac:dyDescent="0.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 x14ac:dyDescent="0.2">
      <c r="A41" s="471" t="s">
        <v>96</v>
      </c>
      <c r="B41" s="471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 x14ac:dyDescent="0.2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 x14ac:dyDescent="0.2">
      <c r="A43" s="260"/>
      <c r="B43" s="259"/>
      <c r="C43" s="464" t="s">
        <v>251</v>
      </c>
      <c r="D43" s="464"/>
      <c r="E43" s="464"/>
      <c r="F43" s="260"/>
      <c r="G43" s="259"/>
      <c r="H43" s="469" t="s">
        <v>397</v>
      </c>
      <c r="I43" s="262"/>
      <c r="J43" s="259"/>
      <c r="K43" s="260"/>
      <c r="L43" s="259"/>
    </row>
    <row r="44" spans="1:12" s="261" customFormat="1" x14ac:dyDescent="0.2">
      <c r="A44" s="260"/>
      <c r="B44" s="259"/>
      <c r="C44" s="260"/>
      <c r="D44" s="259"/>
      <c r="E44" s="260"/>
      <c r="F44" s="260"/>
      <c r="G44" s="259"/>
      <c r="H44" s="470"/>
      <c r="I44" s="262"/>
      <c r="J44" s="259"/>
      <c r="K44" s="260"/>
      <c r="L44" s="259"/>
    </row>
    <row r="45" spans="1:12" s="258" customFormat="1" x14ac:dyDescent="0.2">
      <c r="A45" s="260"/>
      <c r="B45" s="259"/>
      <c r="C45" s="464" t="s">
        <v>127</v>
      </c>
      <c r="D45" s="464"/>
      <c r="E45" s="464"/>
      <c r="F45" s="260"/>
      <c r="G45" s="259"/>
      <c r="H45" s="260"/>
      <c r="I45" s="260"/>
      <c r="J45" s="259"/>
      <c r="K45" s="260"/>
      <c r="L45" s="259"/>
    </row>
    <row r="46" spans="1:12" s="258" customFormat="1" x14ac:dyDescent="0.2">
      <c r="E46" s="256"/>
    </row>
    <row r="47" spans="1:12" s="258" customFormat="1" x14ac:dyDescent="0.2">
      <c r="E47" s="256"/>
    </row>
    <row r="48" spans="1:12" s="258" customFormat="1" x14ac:dyDescent="0.2">
      <c r="E48" s="256"/>
    </row>
    <row r="49" spans="5:5" s="258" customFormat="1" x14ac:dyDescent="0.2">
      <c r="E49" s="256"/>
    </row>
    <row r="50" spans="5:5" s="258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view="pageBreakPreview" topLeftCell="A4" zoomScale="80" zoomScaleSheetLayoutView="80" workbookViewId="0">
      <selection activeCell="D23" sqref="D23"/>
    </sheetView>
  </sheetViews>
  <sheetFormatPr defaultRowHeight="12.75" x14ac:dyDescent="0.2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4.710937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80" t="s">
        <v>412</v>
      </c>
      <c r="B2" s="480"/>
      <c r="C2" s="480"/>
      <c r="D2" s="480"/>
      <c r="E2" s="480"/>
      <c r="F2" s="335"/>
      <c r="G2" s="76"/>
      <c r="H2" s="76"/>
      <c r="I2" s="76"/>
      <c r="J2" s="76"/>
      <c r="K2" s="254"/>
      <c r="L2" s="255"/>
      <c r="M2" s="255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4"/>
      <c r="L3" s="472" t="str">
        <f>'ფორმა N1'!L2</f>
        <v>13/10/2020-31/10/2020</v>
      </c>
      <c r="M3" s="472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4"/>
      <c r="L4" s="254"/>
      <c r="M4" s="254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11" t="str">
        <f>'ფორმა N1'!A5</f>
        <v>პ/გ "ქრისტიან-დემოოკრატიული მოძრაობა"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3"/>
      <c r="B8" s="357"/>
      <c r="C8" s="253"/>
      <c r="D8" s="253"/>
      <c r="E8" s="253"/>
      <c r="F8" s="253"/>
      <c r="G8" s="253"/>
      <c r="H8" s="253"/>
      <c r="I8" s="253"/>
      <c r="J8" s="253"/>
      <c r="K8" s="77"/>
      <c r="L8" s="77"/>
      <c r="M8" s="77"/>
    </row>
    <row r="9" spans="1:13" ht="4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30" x14ac:dyDescent="0.3">
      <c r="A10" s="97">
        <v>1</v>
      </c>
      <c r="B10" s="458">
        <v>44123</v>
      </c>
      <c r="C10" s="336" t="s">
        <v>516</v>
      </c>
      <c r="D10" s="97" t="s">
        <v>517</v>
      </c>
      <c r="E10" s="97">
        <v>405186855</v>
      </c>
      <c r="F10" s="437" t="s">
        <v>518</v>
      </c>
      <c r="G10" s="97"/>
      <c r="H10" s="97"/>
      <c r="I10" s="97" t="s">
        <v>520</v>
      </c>
      <c r="J10" s="97"/>
      <c r="K10" s="4">
        <v>10000</v>
      </c>
      <c r="L10" s="4">
        <v>10000</v>
      </c>
      <c r="M10" s="97"/>
    </row>
    <row r="11" spans="1:13" ht="38.25" x14ac:dyDescent="0.3">
      <c r="A11" s="97">
        <v>2</v>
      </c>
      <c r="B11" s="458">
        <v>44117</v>
      </c>
      <c r="C11" s="336" t="s">
        <v>521</v>
      </c>
      <c r="D11" s="97" t="s">
        <v>522</v>
      </c>
      <c r="E11" s="86">
        <v>205263258</v>
      </c>
      <c r="F11" s="437" t="s">
        <v>518</v>
      </c>
      <c r="G11" s="86"/>
      <c r="H11" s="86"/>
      <c r="I11" s="97" t="s">
        <v>520</v>
      </c>
      <c r="J11" s="86"/>
      <c r="K11" s="4"/>
      <c r="L11" s="4">
        <v>302</v>
      </c>
      <c r="M11" s="86"/>
    </row>
    <row r="12" spans="1:13" ht="30" x14ac:dyDescent="0.3">
      <c r="A12" s="97">
        <v>3</v>
      </c>
      <c r="B12" s="458">
        <v>44117</v>
      </c>
      <c r="C12" s="336" t="s">
        <v>674</v>
      </c>
      <c r="D12" s="97" t="s">
        <v>675</v>
      </c>
      <c r="E12" s="86"/>
      <c r="F12" s="437" t="s">
        <v>518</v>
      </c>
      <c r="G12" s="86"/>
      <c r="H12" s="86"/>
      <c r="I12" s="97" t="s">
        <v>520</v>
      </c>
      <c r="J12" s="86"/>
      <c r="K12" s="4"/>
      <c r="L12" s="4">
        <v>1250</v>
      </c>
      <c r="M12" s="86"/>
    </row>
    <row r="13" spans="1:13" ht="15" x14ac:dyDescent="0.2">
      <c r="A13" s="97">
        <v>4</v>
      </c>
      <c r="B13" s="364"/>
      <c r="C13" s="336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 x14ac:dyDescent="0.2">
      <c r="A14" s="97">
        <v>5</v>
      </c>
      <c r="B14" s="364"/>
      <c r="C14" s="336"/>
      <c r="D14" s="86"/>
      <c r="E14" s="86"/>
      <c r="F14" s="86"/>
      <c r="G14" s="86"/>
      <c r="H14" s="86"/>
      <c r="I14" s="86"/>
      <c r="J14" s="86"/>
      <c r="K14" s="4"/>
      <c r="L14" s="4">
        <f>SUM(L10:L13)</f>
        <v>11552</v>
      </c>
      <c r="M14" s="86"/>
    </row>
    <row r="15" spans="1:13" ht="15" x14ac:dyDescent="0.2">
      <c r="A15" s="97">
        <v>6</v>
      </c>
      <c r="B15" s="364"/>
      <c r="C15" s="336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30" x14ac:dyDescent="0.3">
      <c r="A16" s="97">
        <v>7</v>
      </c>
      <c r="B16" s="192">
        <v>43899</v>
      </c>
      <c r="C16" s="336" t="s">
        <v>516</v>
      </c>
      <c r="D16" s="169" t="s">
        <v>680</v>
      </c>
      <c r="E16" s="169">
        <v>401996033</v>
      </c>
      <c r="F16" s="437" t="s">
        <v>518</v>
      </c>
      <c r="G16" s="86"/>
      <c r="H16" s="86"/>
      <c r="I16" s="97" t="s">
        <v>520</v>
      </c>
      <c r="J16" s="86"/>
      <c r="K16" s="4"/>
      <c r="L16" s="168">
        <v>900</v>
      </c>
      <c r="M16" s="516" t="s">
        <v>685</v>
      </c>
    </row>
    <row r="17" spans="1:13" ht="30" x14ac:dyDescent="0.3">
      <c r="A17" s="97">
        <v>8</v>
      </c>
      <c r="B17" s="192">
        <v>43899</v>
      </c>
      <c r="C17" s="336" t="s">
        <v>516</v>
      </c>
      <c r="D17" s="169" t="s">
        <v>681</v>
      </c>
      <c r="E17" s="169">
        <v>202159788</v>
      </c>
      <c r="F17" s="437" t="s">
        <v>518</v>
      </c>
      <c r="G17" s="86"/>
      <c r="H17" s="86"/>
      <c r="I17" s="97" t="s">
        <v>520</v>
      </c>
      <c r="J17" s="86"/>
      <c r="K17" s="4"/>
      <c r="L17" s="168">
        <v>8569</v>
      </c>
      <c r="M17" s="516" t="s">
        <v>685</v>
      </c>
    </row>
    <row r="18" spans="1:13" ht="30" x14ac:dyDescent="0.3">
      <c r="A18" s="97">
        <v>9</v>
      </c>
      <c r="B18" s="192">
        <v>43838</v>
      </c>
      <c r="C18" s="336" t="s">
        <v>516</v>
      </c>
      <c r="D18" s="169" t="s">
        <v>683</v>
      </c>
      <c r="E18" s="97">
        <v>405186855</v>
      </c>
      <c r="F18" s="437" t="s">
        <v>518</v>
      </c>
      <c r="G18" s="86"/>
      <c r="H18" s="86"/>
      <c r="I18" s="97" t="s">
        <v>520</v>
      </c>
      <c r="J18" s="86"/>
      <c r="K18" s="4"/>
      <c r="L18" s="168">
        <v>5000</v>
      </c>
      <c r="M18" s="516" t="s">
        <v>685</v>
      </c>
    </row>
    <row r="19" spans="1:13" ht="15" x14ac:dyDescent="0.2">
      <c r="A19" s="97">
        <v>10</v>
      </c>
      <c r="B19" s="364"/>
      <c r="C19" s="336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64"/>
      <c r="C20" s="336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64"/>
      <c r="C21" s="336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64"/>
      <c r="C22" s="336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64"/>
      <c r="C23" s="336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64"/>
      <c r="C24" s="336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64"/>
      <c r="C25" s="336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64"/>
      <c r="C26" s="336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64"/>
      <c r="C27" s="336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64"/>
      <c r="C28" s="336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64"/>
      <c r="C29" s="336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86" t="s">
        <v>259</v>
      </c>
      <c r="B30" s="365"/>
      <c r="C30" s="336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3">
      <c r="A31" s="86"/>
      <c r="B31" s="365"/>
      <c r="C31" s="336"/>
      <c r="D31" s="98"/>
      <c r="E31" s="98"/>
      <c r="F31" s="98"/>
      <c r="G31" s="98"/>
      <c r="H31" s="86"/>
      <c r="I31" s="86"/>
      <c r="J31" s="86"/>
      <c r="K31" s="86" t="s">
        <v>423</v>
      </c>
      <c r="L31" s="85">
        <f>SUM(L14:L26)</f>
        <v>26021</v>
      </c>
      <c r="M31" s="86"/>
    </row>
    <row r="32" spans="1:13" ht="15" x14ac:dyDescent="0.3">
      <c r="A32" s="207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179"/>
    </row>
    <row r="33" spans="1:12" ht="15" x14ac:dyDescent="0.3">
      <c r="A33" s="208" t="s">
        <v>424</v>
      </c>
      <c r="B33" s="208"/>
      <c r="C33" s="208"/>
      <c r="D33" s="207"/>
      <c r="E33" s="207"/>
      <c r="F33" s="207"/>
      <c r="G33" s="207"/>
      <c r="H33" s="207"/>
      <c r="I33" s="207"/>
      <c r="J33" s="207"/>
      <c r="K33" s="207"/>
      <c r="L33" s="179"/>
    </row>
    <row r="34" spans="1:12" ht="15" x14ac:dyDescent="0.3">
      <c r="A34" s="208" t="s">
        <v>425</v>
      </c>
      <c r="B34" s="208"/>
      <c r="C34" s="208"/>
      <c r="D34" s="207"/>
      <c r="E34" s="207"/>
      <c r="F34" s="207"/>
      <c r="G34" s="207"/>
      <c r="H34" s="207"/>
      <c r="I34" s="207"/>
      <c r="J34" s="207"/>
      <c r="K34" s="207"/>
      <c r="L34" s="179"/>
    </row>
    <row r="35" spans="1:12" ht="15" x14ac:dyDescent="0.3">
      <c r="A35" s="196" t="s">
        <v>426</v>
      </c>
      <c r="B35" s="196"/>
      <c r="C35" s="208"/>
      <c r="D35" s="179"/>
      <c r="E35" s="179"/>
      <c r="F35" s="179"/>
      <c r="G35" s="179"/>
      <c r="H35" s="179"/>
      <c r="I35" s="179"/>
      <c r="J35" s="179"/>
      <c r="K35" s="179"/>
      <c r="L35" s="179"/>
    </row>
    <row r="36" spans="1:12" ht="15" x14ac:dyDescent="0.3">
      <c r="A36" s="196" t="s">
        <v>427</v>
      </c>
      <c r="B36" s="196"/>
      <c r="C36" s="208"/>
      <c r="D36" s="179"/>
      <c r="E36" s="179"/>
      <c r="F36" s="179"/>
      <c r="G36" s="179"/>
      <c r="H36" s="179"/>
      <c r="I36" s="179"/>
      <c r="J36" s="179"/>
      <c r="K36" s="179"/>
      <c r="L36" s="179"/>
    </row>
    <row r="37" spans="1:12" ht="15" customHeight="1" x14ac:dyDescent="0.2">
      <c r="A37" s="485" t="s">
        <v>442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</row>
    <row r="38" spans="1:12" ht="15" customHeight="1" x14ac:dyDescent="0.2">
      <c r="A38" s="485"/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</row>
    <row r="39" spans="1:12" ht="12.75" customHeight="1" x14ac:dyDescent="0.2">
      <c r="A39" s="355"/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</row>
    <row r="40" spans="1:12" ht="15" x14ac:dyDescent="0.3">
      <c r="A40" s="481" t="s">
        <v>96</v>
      </c>
      <c r="B40" s="481"/>
      <c r="C40" s="481"/>
      <c r="D40" s="337"/>
      <c r="E40" s="338"/>
      <c r="F40" s="338"/>
      <c r="G40" s="337"/>
      <c r="H40" s="337"/>
      <c r="I40" s="337"/>
      <c r="J40" s="337"/>
      <c r="K40" s="337"/>
      <c r="L40" s="179"/>
    </row>
    <row r="41" spans="1:12" ht="15" x14ac:dyDescent="0.3">
      <c r="A41" s="337"/>
      <c r="B41" s="337"/>
      <c r="C41" s="338"/>
      <c r="D41" s="337"/>
      <c r="E41" s="338"/>
      <c r="F41" s="338"/>
      <c r="G41" s="337"/>
      <c r="H41" s="337"/>
      <c r="I41" s="337"/>
      <c r="J41" s="337"/>
      <c r="K41" s="339"/>
      <c r="L41" s="179"/>
    </row>
    <row r="42" spans="1:12" ht="15" customHeight="1" x14ac:dyDescent="0.3">
      <c r="A42" s="337"/>
      <c r="B42" s="337"/>
      <c r="C42" s="338"/>
      <c r="D42" s="482" t="s">
        <v>251</v>
      </c>
      <c r="E42" s="482"/>
      <c r="F42" s="340"/>
      <c r="G42" s="341"/>
      <c r="H42" s="483" t="s">
        <v>428</v>
      </c>
      <c r="I42" s="483"/>
      <c r="J42" s="483"/>
      <c r="K42" s="342"/>
      <c r="L42" s="179"/>
    </row>
    <row r="43" spans="1:12" ht="15" x14ac:dyDescent="0.3">
      <c r="A43" s="337"/>
      <c r="B43" s="337"/>
      <c r="C43" s="338"/>
      <c r="D43" s="337"/>
      <c r="E43" s="338"/>
      <c r="F43" s="338"/>
      <c r="G43" s="337"/>
      <c r="H43" s="484"/>
      <c r="I43" s="484"/>
      <c r="J43" s="484"/>
      <c r="K43" s="342"/>
      <c r="L43" s="179"/>
    </row>
    <row r="44" spans="1:12" ht="15" x14ac:dyDescent="0.3">
      <c r="A44" s="337"/>
      <c r="B44" s="337"/>
      <c r="C44" s="338"/>
      <c r="D44" s="479" t="s">
        <v>127</v>
      </c>
      <c r="E44" s="479"/>
      <c r="F44" s="340"/>
      <c r="G44" s="341"/>
      <c r="H44" s="337"/>
      <c r="I44" s="337"/>
      <c r="J44" s="337"/>
      <c r="K44" s="337"/>
      <c r="L44" s="179"/>
    </row>
  </sheetData>
  <mergeCells count="7">
    <mergeCell ref="D44:E44"/>
    <mergeCell ref="A2:E2"/>
    <mergeCell ref="L3:M3"/>
    <mergeCell ref="A40:C40"/>
    <mergeCell ref="D42:E42"/>
    <mergeCell ref="H42:J43"/>
    <mergeCell ref="A37:L38"/>
  </mergeCells>
  <dataValidations count="2">
    <dataValidation type="list" allowBlank="1" showInputMessage="1" showErrorMessage="1" sqref="C10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6:B18"/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0" zoomScale="80" zoomScaleNormal="100" zoomScaleSheetLayoutView="80" workbookViewId="0">
      <selection activeCell="B45" sqref="B4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86" t="s">
        <v>186</v>
      </c>
      <c r="D1" s="486"/>
      <c r="E1" s="104"/>
    </row>
    <row r="2" spans="1:5" x14ac:dyDescent="0.3">
      <c r="A2" s="75" t="s">
        <v>128</v>
      </c>
      <c r="B2" s="120"/>
      <c r="C2" s="76"/>
      <c r="D2" s="204" t="str">
        <f>'ფორმა N1'!L2</f>
        <v>13/10/2020-31/10/2020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პ/გ "ქრისტიან-დემოოკრატიული მოძრაობა"</v>
      </c>
      <c r="B5" s="119"/>
      <c r="C5" s="119"/>
      <c r="D5" s="60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50"/>
      <c r="B9" s="51"/>
      <c r="C9" s="152"/>
      <c r="D9" s="152"/>
      <c r="E9" s="104"/>
    </row>
    <row r="10" spans="1:5" x14ac:dyDescent="0.3">
      <c r="A10" s="52" t="s">
        <v>179</v>
      </c>
      <c r="B10" s="53"/>
      <c r="C10" s="124">
        <f>SUM(C11,C34)</f>
        <v>10505.95</v>
      </c>
      <c r="D10" s="124">
        <f>SUM(D11,D34)</f>
        <v>23973.659999999996</v>
      </c>
      <c r="E10" s="104"/>
    </row>
    <row r="11" spans="1:5" x14ac:dyDescent="0.3">
      <c r="A11" s="54" t="s">
        <v>180</v>
      </c>
      <c r="B11" s="55"/>
      <c r="C11" s="84">
        <f>SUM(C12:C32)</f>
        <v>1200.5999999999999</v>
      </c>
      <c r="D11" s="84">
        <f>SUM(D12:D32)</f>
        <v>14668.309999999998</v>
      </c>
      <c r="E11" s="104"/>
    </row>
    <row r="12" spans="1:5" x14ac:dyDescent="0.3">
      <c r="A12" s="58">
        <v>1110</v>
      </c>
      <c r="B12" s="57" t="s">
        <v>130</v>
      </c>
      <c r="C12" s="8"/>
      <c r="D12" s="8"/>
      <c r="E12" s="104"/>
    </row>
    <row r="13" spans="1:5" x14ac:dyDescent="0.3">
      <c r="A13" s="58">
        <v>1120</v>
      </c>
      <c r="B13" s="57" t="s">
        <v>131</v>
      </c>
      <c r="C13" s="8"/>
      <c r="D13" s="8"/>
      <c r="E13" s="104"/>
    </row>
    <row r="14" spans="1:5" x14ac:dyDescent="0.3">
      <c r="A14" s="58">
        <v>1211</v>
      </c>
      <c r="B14" s="57" t="s">
        <v>132</v>
      </c>
      <c r="C14" s="8">
        <v>1200.5999999999999</v>
      </c>
      <c r="D14" s="450">
        <f>'ფორმა N8'!I10</f>
        <v>14668.309999999998</v>
      </c>
      <c r="E14" s="104"/>
    </row>
    <row r="15" spans="1:5" x14ac:dyDescent="0.3">
      <c r="A15" s="58">
        <v>1212</v>
      </c>
      <c r="B15" s="57" t="s">
        <v>133</v>
      </c>
      <c r="C15" s="8"/>
      <c r="D15" s="8"/>
      <c r="E15" s="104"/>
    </row>
    <row r="16" spans="1:5" x14ac:dyDescent="0.3">
      <c r="A16" s="58">
        <v>1213</v>
      </c>
      <c r="B16" s="57" t="s">
        <v>134</v>
      </c>
      <c r="C16" s="8"/>
      <c r="D16" s="8"/>
      <c r="E16" s="104"/>
    </row>
    <row r="17" spans="1:5" x14ac:dyDescent="0.3">
      <c r="A17" s="58">
        <v>1214</v>
      </c>
      <c r="B17" s="57" t="s">
        <v>135</v>
      </c>
      <c r="C17" s="8"/>
      <c r="D17" s="8"/>
      <c r="E17" s="104"/>
    </row>
    <row r="18" spans="1:5" x14ac:dyDescent="0.3">
      <c r="A18" s="58">
        <v>1215</v>
      </c>
      <c r="B18" s="57" t="s">
        <v>136</v>
      </c>
      <c r="C18" s="8"/>
      <c r="D18" s="8"/>
      <c r="E18" s="104"/>
    </row>
    <row r="19" spans="1:5" x14ac:dyDescent="0.3">
      <c r="A19" s="58">
        <v>1300</v>
      </c>
      <c r="B19" s="57" t="s">
        <v>137</v>
      </c>
      <c r="C19" s="8"/>
      <c r="D19" s="8"/>
      <c r="E19" s="104"/>
    </row>
    <row r="20" spans="1:5" x14ac:dyDescent="0.3">
      <c r="A20" s="58">
        <v>1410</v>
      </c>
      <c r="B20" s="57" t="s">
        <v>138</v>
      </c>
      <c r="C20" s="8"/>
      <c r="D20" s="8"/>
      <c r="E20" s="104"/>
    </row>
    <row r="21" spans="1:5" x14ac:dyDescent="0.3">
      <c r="A21" s="58">
        <v>1421</v>
      </c>
      <c r="B21" s="57" t="s">
        <v>139</v>
      </c>
      <c r="C21" s="8"/>
      <c r="D21" s="8"/>
      <c r="E21" s="104"/>
    </row>
    <row r="22" spans="1:5" x14ac:dyDescent="0.3">
      <c r="A22" s="58">
        <v>1422</v>
      </c>
      <c r="B22" s="57" t="s">
        <v>140</v>
      </c>
      <c r="C22" s="8"/>
      <c r="D22" s="8"/>
      <c r="E22" s="104"/>
    </row>
    <row r="23" spans="1:5" x14ac:dyDescent="0.3">
      <c r="A23" s="58">
        <v>1423</v>
      </c>
      <c r="B23" s="57" t="s">
        <v>141</v>
      </c>
      <c r="C23" s="8"/>
      <c r="D23" s="8"/>
      <c r="E23" s="104"/>
    </row>
    <row r="24" spans="1:5" x14ac:dyDescent="0.3">
      <c r="A24" s="58">
        <v>1431</v>
      </c>
      <c r="B24" s="57" t="s">
        <v>142</v>
      </c>
      <c r="C24" s="8"/>
      <c r="D24" s="8"/>
      <c r="E24" s="104"/>
    </row>
    <row r="25" spans="1:5" x14ac:dyDescent="0.3">
      <c r="A25" s="58">
        <v>1432</v>
      </c>
      <c r="B25" s="57" t="s">
        <v>143</v>
      </c>
      <c r="C25" s="8"/>
      <c r="D25" s="8"/>
      <c r="E25" s="104"/>
    </row>
    <row r="26" spans="1:5" x14ac:dyDescent="0.3">
      <c r="A26" s="58">
        <v>1433</v>
      </c>
      <c r="B26" s="57" t="s">
        <v>144</v>
      </c>
      <c r="C26" s="8"/>
      <c r="D26" s="8"/>
      <c r="E26" s="104"/>
    </row>
    <row r="27" spans="1:5" x14ac:dyDescent="0.3">
      <c r="A27" s="58">
        <v>1441</v>
      </c>
      <c r="B27" s="57" t="s">
        <v>145</v>
      </c>
      <c r="C27" s="8"/>
      <c r="D27" s="8"/>
      <c r="E27" s="104"/>
    </row>
    <row r="28" spans="1:5" x14ac:dyDescent="0.3">
      <c r="A28" s="58">
        <v>1442</v>
      </c>
      <c r="B28" s="57" t="s">
        <v>146</v>
      </c>
      <c r="C28" s="8"/>
      <c r="D28" s="8"/>
      <c r="E28" s="104"/>
    </row>
    <row r="29" spans="1:5" x14ac:dyDescent="0.3">
      <c r="A29" s="58">
        <v>1443</v>
      </c>
      <c r="B29" s="57" t="s">
        <v>147</v>
      </c>
      <c r="C29" s="8"/>
      <c r="D29" s="8"/>
      <c r="E29" s="104"/>
    </row>
    <row r="30" spans="1:5" x14ac:dyDescent="0.3">
      <c r="A30" s="58">
        <v>1444</v>
      </c>
      <c r="B30" s="57" t="s">
        <v>148</v>
      </c>
      <c r="C30" s="8"/>
      <c r="D30" s="8"/>
      <c r="E30" s="104"/>
    </row>
    <row r="31" spans="1:5" x14ac:dyDescent="0.3">
      <c r="A31" s="58">
        <v>1445</v>
      </c>
      <c r="B31" s="57" t="s">
        <v>149</v>
      </c>
      <c r="C31" s="8"/>
      <c r="D31" s="8"/>
      <c r="E31" s="104"/>
    </row>
    <row r="32" spans="1:5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9305.35</v>
      </c>
      <c r="D34" s="84">
        <f>SUM(D35:D42)</f>
        <v>9305.35</v>
      </c>
      <c r="E34" s="104"/>
    </row>
    <row r="35" spans="1:5" x14ac:dyDescent="0.3">
      <c r="A35" s="58">
        <v>2110</v>
      </c>
      <c r="B35" s="57" t="s">
        <v>89</v>
      </c>
      <c r="C35" s="8"/>
      <c r="D35" s="8"/>
      <c r="E35" s="104"/>
    </row>
    <row r="36" spans="1:5" x14ac:dyDescent="0.3">
      <c r="A36" s="58">
        <v>2120</v>
      </c>
      <c r="B36" s="57" t="s">
        <v>151</v>
      </c>
      <c r="C36" s="8">
        <f>'ფორმა N9'!C16</f>
        <v>7675.35</v>
      </c>
      <c r="D36" s="8">
        <f>'ფორმა N9'!J16</f>
        <v>7675.35</v>
      </c>
      <c r="E36" s="104"/>
    </row>
    <row r="37" spans="1:5" x14ac:dyDescent="0.3">
      <c r="A37" s="58">
        <v>2130</v>
      </c>
      <c r="B37" s="57" t="s">
        <v>90</v>
      </c>
      <c r="C37" s="8"/>
      <c r="D37" s="8"/>
      <c r="E37" s="104"/>
    </row>
    <row r="38" spans="1:5" x14ac:dyDescent="0.3">
      <c r="A38" s="58">
        <v>2140</v>
      </c>
      <c r="B38" s="57" t="s">
        <v>366</v>
      </c>
      <c r="C38" s="8"/>
      <c r="D38" s="8"/>
      <c r="E38" s="104"/>
    </row>
    <row r="39" spans="1:5" x14ac:dyDescent="0.3">
      <c r="A39" s="58">
        <v>2150</v>
      </c>
      <c r="B39" s="57" t="s">
        <v>369</v>
      </c>
      <c r="C39" s="8">
        <f>'ფორმა N9'!C23</f>
        <v>1630</v>
      </c>
      <c r="D39" s="8">
        <f>'ფორმა N9'!J23</f>
        <v>1630</v>
      </c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10505.95</v>
      </c>
      <c r="D44" s="84">
        <f>SUM(D45,D64)</f>
        <v>38442.659999999996</v>
      </c>
      <c r="E44" s="104"/>
    </row>
    <row r="45" spans="1:5" x14ac:dyDescent="0.3">
      <c r="A45" s="59" t="s">
        <v>182</v>
      </c>
      <c r="B45" s="57"/>
      <c r="C45" s="84">
        <f>SUM(C46:C61)</f>
        <v>0</v>
      </c>
      <c r="D45" s="84">
        <f>SUM(D46:D61)</f>
        <v>14469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/>
      <c r="D47" s="515">
        <f>'ფორმა N 9.7'!I38</f>
        <v>14469</v>
      </c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10505.95</v>
      </c>
      <c r="D64" s="84">
        <f>SUM(D65:D67)</f>
        <v>23973.659999999996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378</v>
      </c>
      <c r="C66" s="8">
        <f>C10</f>
        <v>10505.95</v>
      </c>
      <c r="D66" s="8">
        <f>D10</f>
        <v>23973.659999999996</v>
      </c>
      <c r="E66" s="104"/>
    </row>
    <row r="67" spans="1:5" x14ac:dyDescent="0.3">
      <c r="A67" s="58">
        <v>5230</v>
      </c>
      <c r="B67" s="57" t="s">
        <v>379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334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7" sqref="J17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74" t="s">
        <v>97</v>
      </c>
      <c r="J1" s="474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72" t="str">
        <f>'ფორმა N1'!L2</f>
        <v>13/10/2020-31/10/2020</v>
      </c>
      <c r="J2" s="473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1" t="str">
        <f>'ფორმა N1'!A5</f>
        <v>პ/გ "ქრისტიან-დემოოკრატიული მოძრაობა"</v>
      </c>
      <c r="B5" s="351"/>
      <c r="C5" s="351"/>
      <c r="D5" s="351"/>
      <c r="E5" s="351"/>
      <c r="F5" s="352"/>
      <c r="G5" s="351"/>
      <c r="H5" s="351"/>
      <c r="I5" s="351"/>
      <c r="J5" s="351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4">
        <v>1</v>
      </c>
      <c r="B9" s="154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4"/>
    </row>
    <row r="10" spans="1:11" s="27" customFormat="1" ht="30" x14ac:dyDescent="0.3">
      <c r="A10" s="153">
        <v>1</v>
      </c>
      <c r="B10" s="445" t="s">
        <v>482</v>
      </c>
      <c r="C10" s="446" t="s">
        <v>524</v>
      </c>
      <c r="D10" s="447" t="s">
        <v>486</v>
      </c>
      <c r="E10" s="448" t="s">
        <v>525</v>
      </c>
      <c r="F10" s="28">
        <f>'ფორმა N7'!C14</f>
        <v>1200.5999999999999</v>
      </c>
      <c r="G10" s="28">
        <f>'ფორმა N3'!D9</f>
        <v>427760</v>
      </c>
      <c r="H10" s="449">
        <f>'ფორმა N5'!D9</f>
        <v>414292.29</v>
      </c>
      <c r="I10" s="449">
        <f>F10+G10-H10</f>
        <v>14668.309999999998</v>
      </c>
      <c r="J10" s="28"/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11" t="s">
        <v>96</v>
      </c>
      <c r="C15" s="103"/>
      <c r="D15" s="103"/>
      <c r="E15" s="103"/>
      <c r="F15" s="212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51"/>
      <c r="D17" s="103"/>
      <c r="E17" s="103"/>
      <c r="F17" s="251"/>
      <c r="G17" s="252"/>
      <c r="H17" s="252"/>
      <c r="I17" s="100"/>
      <c r="J17" s="100"/>
    </row>
    <row r="18" spans="1:10" x14ac:dyDescent="0.3">
      <c r="A18" s="100"/>
      <c r="B18" s="103"/>
      <c r="C18" s="213" t="s">
        <v>251</v>
      </c>
      <c r="D18" s="213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4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4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14" sqref="F14"/>
    </sheetView>
  </sheetViews>
  <sheetFormatPr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8" t="s">
        <v>97</v>
      </c>
      <c r="H1" s="159"/>
    </row>
    <row r="2" spans="1:8" x14ac:dyDescent="0.3">
      <c r="A2" s="75" t="s">
        <v>128</v>
      </c>
      <c r="B2" s="75"/>
      <c r="C2" s="75"/>
      <c r="D2" s="75"/>
      <c r="E2" s="75"/>
      <c r="F2" s="75"/>
      <c r="G2" s="160" t="str">
        <f>'ფორმა N1'!L2</f>
        <v>13/10/2020-31/10/2020</v>
      </c>
      <c r="H2" s="159"/>
    </row>
    <row r="3" spans="1:8" x14ac:dyDescent="0.3">
      <c r="A3" s="75"/>
      <c r="B3" s="75"/>
      <c r="C3" s="75"/>
      <c r="D3" s="75"/>
      <c r="E3" s="75"/>
      <c r="F3" s="75"/>
      <c r="G3" s="101"/>
      <c r="H3" s="159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1" t="str">
        <f>'ფორმა N1'!A5</f>
        <v>პ/გ "ქრისტიან-დემოოკრატიული მოძრაობა"</v>
      </c>
      <c r="B5" s="201"/>
      <c r="C5" s="201"/>
      <c r="D5" s="201"/>
      <c r="E5" s="201"/>
      <c r="F5" s="201"/>
      <c r="G5" s="201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1" t="s">
        <v>295</v>
      </c>
      <c r="B8" s="161" t="s">
        <v>129</v>
      </c>
      <c r="C8" s="162" t="s">
        <v>335</v>
      </c>
      <c r="D8" s="162" t="s">
        <v>336</v>
      </c>
      <c r="E8" s="162" t="s">
        <v>258</v>
      </c>
      <c r="F8" s="161" t="s">
        <v>300</v>
      </c>
      <c r="G8" s="162" t="s">
        <v>296</v>
      </c>
      <c r="H8" s="104"/>
    </row>
    <row r="9" spans="1:8" x14ac:dyDescent="0.3">
      <c r="A9" s="163" t="s">
        <v>297</v>
      </c>
      <c r="B9" s="164"/>
      <c r="C9" s="165"/>
      <c r="D9" s="166"/>
      <c r="E9" s="166"/>
      <c r="F9" s="166"/>
      <c r="G9" s="167"/>
      <c r="H9" s="104"/>
    </row>
    <row r="10" spans="1:8" ht="15.75" x14ac:dyDescent="0.3">
      <c r="A10" s="164">
        <v>1</v>
      </c>
      <c r="B10" s="151">
        <v>44131</v>
      </c>
      <c r="C10" s="168">
        <v>305560</v>
      </c>
      <c r="D10" s="169">
        <v>305560</v>
      </c>
      <c r="E10" s="169" t="s">
        <v>209</v>
      </c>
      <c r="F10" s="169" t="s">
        <v>676</v>
      </c>
      <c r="G10" s="170">
        <f>IF(ISBLANK(B10),"",G9+C10-D10)</f>
        <v>0</v>
      </c>
      <c r="H10" s="104"/>
    </row>
    <row r="11" spans="1:8" ht="15.75" x14ac:dyDescent="0.3">
      <c r="A11" s="164">
        <v>2</v>
      </c>
      <c r="B11" s="151"/>
      <c r="C11" s="168"/>
      <c r="D11" s="169"/>
      <c r="E11" s="169"/>
      <c r="F11" s="169"/>
      <c r="G11" s="170" t="str">
        <f t="shared" ref="G11:G38" si="0">IF(ISBLANK(B11),"",G10+C11-D11)</f>
        <v/>
      </c>
      <c r="H11" s="104"/>
    </row>
    <row r="12" spans="1:8" ht="15.75" x14ac:dyDescent="0.3">
      <c r="A12" s="164">
        <v>3</v>
      </c>
      <c r="B12" s="151"/>
      <c r="C12" s="168"/>
      <c r="D12" s="169"/>
      <c r="E12" s="169"/>
      <c r="F12" s="169"/>
      <c r="G12" s="170" t="str">
        <f t="shared" si="0"/>
        <v/>
      </c>
      <c r="H12" s="104"/>
    </row>
    <row r="13" spans="1:8" ht="15.75" x14ac:dyDescent="0.3">
      <c r="A13" s="164">
        <v>4</v>
      </c>
      <c r="B13" s="151"/>
      <c r="C13" s="168"/>
      <c r="D13" s="169"/>
      <c r="E13" s="169"/>
      <c r="F13" s="169"/>
      <c r="G13" s="170" t="str">
        <f t="shared" si="0"/>
        <v/>
      </c>
      <c r="H13" s="104"/>
    </row>
    <row r="14" spans="1:8" ht="15.75" x14ac:dyDescent="0.3">
      <c r="A14" s="164">
        <v>5</v>
      </c>
      <c r="B14" s="151"/>
      <c r="C14" s="168"/>
      <c r="D14" s="169"/>
      <c r="E14" s="169"/>
      <c r="F14" s="169"/>
      <c r="G14" s="170" t="str">
        <f t="shared" si="0"/>
        <v/>
      </c>
      <c r="H14" s="104"/>
    </row>
    <row r="15" spans="1:8" ht="15.75" x14ac:dyDescent="0.3">
      <c r="A15" s="164">
        <v>6</v>
      </c>
      <c r="B15" s="151"/>
      <c r="C15" s="168"/>
      <c r="D15" s="169"/>
      <c r="E15" s="169"/>
      <c r="F15" s="169"/>
      <c r="G15" s="170" t="str">
        <f t="shared" si="0"/>
        <v/>
      </c>
      <c r="H15" s="104"/>
    </row>
    <row r="16" spans="1:8" ht="15.75" x14ac:dyDescent="0.3">
      <c r="A16" s="164">
        <v>7</v>
      </c>
      <c r="B16" s="151"/>
      <c r="C16" s="168"/>
      <c r="D16" s="169"/>
      <c r="E16" s="169"/>
      <c r="F16" s="169"/>
      <c r="G16" s="170" t="str">
        <f t="shared" si="0"/>
        <v/>
      </c>
      <c r="H16" s="104"/>
    </row>
    <row r="17" spans="1:8" ht="15.75" x14ac:dyDescent="0.3">
      <c r="A17" s="164">
        <v>8</v>
      </c>
      <c r="B17" s="151"/>
      <c r="C17" s="168"/>
      <c r="D17" s="169"/>
      <c r="E17" s="169"/>
      <c r="F17" s="169"/>
      <c r="G17" s="170" t="str">
        <f t="shared" si="0"/>
        <v/>
      </c>
      <c r="H17" s="104"/>
    </row>
    <row r="18" spans="1:8" ht="15.75" x14ac:dyDescent="0.3">
      <c r="A18" s="164">
        <v>9</v>
      </c>
      <c r="B18" s="151"/>
      <c r="C18" s="168"/>
      <c r="D18" s="169"/>
      <c r="E18" s="169"/>
      <c r="F18" s="169"/>
      <c r="G18" s="170" t="str">
        <f t="shared" si="0"/>
        <v/>
      </c>
      <c r="H18" s="104"/>
    </row>
    <row r="19" spans="1:8" ht="15.75" x14ac:dyDescent="0.3">
      <c r="A19" s="164">
        <v>10</v>
      </c>
      <c r="B19" s="151"/>
      <c r="C19" s="168"/>
      <c r="D19" s="169"/>
      <c r="E19" s="169"/>
      <c r="F19" s="169"/>
      <c r="G19" s="170" t="str">
        <f t="shared" si="0"/>
        <v/>
      </c>
      <c r="H19" s="104"/>
    </row>
    <row r="20" spans="1:8" ht="15.75" x14ac:dyDescent="0.3">
      <c r="A20" s="164">
        <v>11</v>
      </c>
      <c r="B20" s="151"/>
      <c r="C20" s="168"/>
      <c r="D20" s="169"/>
      <c r="E20" s="169"/>
      <c r="F20" s="169"/>
      <c r="G20" s="170" t="str">
        <f t="shared" si="0"/>
        <v/>
      </c>
      <c r="H20" s="104"/>
    </row>
    <row r="21" spans="1:8" ht="15.75" x14ac:dyDescent="0.3">
      <c r="A21" s="164">
        <v>12</v>
      </c>
      <c r="B21" s="151"/>
      <c r="C21" s="168"/>
      <c r="D21" s="169"/>
      <c r="E21" s="169"/>
      <c r="F21" s="169"/>
      <c r="G21" s="170" t="str">
        <f t="shared" si="0"/>
        <v/>
      </c>
      <c r="H21" s="104"/>
    </row>
    <row r="22" spans="1:8" ht="15.75" x14ac:dyDescent="0.3">
      <c r="A22" s="164">
        <v>13</v>
      </c>
      <c r="B22" s="151"/>
      <c r="C22" s="168"/>
      <c r="D22" s="169"/>
      <c r="E22" s="169"/>
      <c r="F22" s="169"/>
      <c r="G22" s="170" t="str">
        <f t="shared" si="0"/>
        <v/>
      </c>
      <c r="H22" s="104"/>
    </row>
    <row r="23" spans="1:8" ht="15.75" x14ac:dyDescent="0.3">
      <c r="A23" s="164">
        <v>14</v>
      </c>
      <c r="B23" s="151"/>
      <c r="C23" s="168"/>
      <c r="D23" s="169"/>
      <c r="E23" s="169"/>
      <c r="F23" s="169"/>
      <c r="G23" s="170" t="str">
        <f t="shared" si="0"/>
        <v/>
      </c>
      <c r="H23" s="104"/>
    </row>
    <row r="24" spans="1:8" ht="15.75" x14ac:dyDescent="0.3">
      <c r="A24" s="164">
        <v>15</v>
      </c>
      <c r="B24" s="151"/>
      <c r="C24" s="168"/>
      <c r="D24" s="169"/>
      <c r="E24" s="169"/>
      <c r="F24" s="169"/>
      <c r="G24" s="170" t="str">
        <f t="shared" si="0"/>
        <v/>
      </c>
      <c r="H24" s="104"/>
    </row>
    <row r="25" spans="1:8" ht="15.75" x14ac:dyDescent="0.3">
      <c r="A25" s="164">
        <v>16</v>
      </c>
      <c r="B25" s="151"/>
      <c r="C25" s="168"/>
      <c r="D25" s="169"/>
      <c r="E25" s="169"/>
      <c r="F25" s="169"/>
      <c r="G25" s="170" t="str">
        <f t="shared" si="0"/>
        <v/>
      </c>
      <c r="H25" s="104"/>
    </row>
    <row r="26" spans="1:8" ht="15.75" x14ac:dyDescent="0.3">
      <c r="A26" s="164">
        <v>17</v>
      </c>
      <c r="B26" s="151"/>
      <c r="C26" s="168"/>
      <c r="D26" s="169"/>
      <c r="E26" s="169"/>
      <c r="F26" s="169"/>
      <c r="G26" s="170" t="str">
        <f t="shared" si="0"/>
        <v/>
      </c>
      <c r="H26" s="104"/>
    </row>
    <row r="27" spans="1:8" ht="15.75" x14ac:dyDescent="0.3">
      <c r="A27" s="164">
        <v>18</v>
      </c>
      <c r="B27" s="151"/>
      <c r="C27" s="168"/>
      <c r="D27" s="169"/>
      <c r="E27" s="169"/>
      <c r="F27" s="169"/>
      <c r="G27" s="170" t="str">
        <f t="shared" si="0"/>
        <v/>
      </c>
      <c r="H27" s="104"/>
    </row>
    <row r="28" spans="1:8" ht="15.75" x14ac:dyDescent="0.3">
      <c r="A28" s="164">
        <v>19</v>
      </c>
      <c r="B28" s="151"/>
      <c r="C28" s="168"/>
      <c r="D28" s="169"/>
      <c r="E28" s="169"/>
      <c r="F28" s="169"/>
      <c r="G28" s="170" t="str">
        <f t="shared" si="0"/>
        <v/>
      </c>
      <c r="H28" s="104"/>
    </row>
    <row r="29" spans="1:8" ht="15.75" x14ac:dyDescent="0.3">
      <c r="A29" s="164">
        <v>20</v>
      </c>
      <c r="B29" s="151"/>
      <c r="C29" s="168"/>
      <c r="D29" s="169"/>
      <c r="E29" s="169"/>
      <c r="F29" s="169"/>
      <c r="G29" s="170" t="str">
        <f t="shared" si="0"/>
        <v/>
      </c>
      <c r="H29" s="104"/>
    </row>
    <row r="30" spans="1:8" ht="15.75" x14ac:dyDescent="0.3">
      <c r="A30" s="164">
        <v>21</v>
      </c>
      <c r="B30" s="151"/>
      <c r="C30" s="171"/>
      <c r="D30" s="172"/>
      <c r="E30" s="172"/>
      <c r="F30" s="172"/>
      <c r="G30" s="170" t="str">
        <f t="shared" si="0"/>
        <v/>
      </c>
      <c r="H30" s="104"/>
    </row>
    <row r="31" spans="1:8" ht="15.75" x14ac:dyDescent="0.3">
      <c r="A31" s="164">
        <v>22</v>
      </c>
      <c r="B31" s="151"/>
      <c r="C31" s="171"/>
      <c r="D31" s="172"/>
      <c r="E31" s="172"/>
      <c r="F31" s="172"/>
      <c r="G31" s="170" t="str">
        <f t="shared" si="0"/>
        <v/>
      </c>
      <c r="H31" s="104"/>
    </row>
    <row r="32" spans="1:8" ht="15.75" x14ac:dyDescent="0.3">
      <c r="A32" s="164">
        <v>23</v>
      </c>
      <c r="B32" s="151"/>
      <c r="C32" s="171"/>
      <c r="D32" s="172"/>
      <c r="E32" s="172"/>
      <c r="F32" s="172"/>
      <c r="G32" s="170" t="str">
        <f t="shared" si="0"/>
        <v/>
      </c>
      <c r="H32" s="104"/>
    </row>
    <row r="33" spans="1:10" ht="15.75" x14ac:dyDescent="0.3">
      <c r="A33" s="164">
        <v>24</v>
      </c>
      <c r="B33" s="151"/>
      <c r="C33" s="171"/>
      <c r="D33" s="172"/>
      <c r="E33" s="172"/>
      <c r="F33" s="172"/>
      <c r="G33" s="170" t="str">
        <f t="shared" si="0"/>
        <v/>
      </c>
      <c r="H33" s="104"/>
    </row>
    <row r="34" spans="1:10" ht="15.75" x14ac:dyDescent="0.3">
      <c r="A34" s="164">
        <v>25</v>
      </c>
      <c r="B34" s="151"/>
      <c r="C34" s="171"/>
      <c r="D34" s="172"/>
      <c r="E34" s="172"/>
      <c r="F34" s="172"/>
      <c r="G34" s="170" t="str">
        <f t="shared" si="0"/>
        <v/>
      </c>
      <c r="H34" s="104"/>
    </row>
    <row r="35" spans="1:10" ht="15.75" x14ac:dyDescent="0.3">
      <c r="A35" s="164">
        <v>26</v>
      </c>
      <c r="B35" s="151"/>
      <c r="C35" s="171"/>
      <c r="D35" s="172"/>
      <c r="E35" s="172"/>
      <c r="F35" s="172"/>
      <c r="G35" s="170" t="str">
        <f t="shared" si="0"/>
        <v/>
      </c>
      <c r="H35" s="104"/>
    </row>
    <row r="36" spans="1:10" ht="15.75" x14ac:dyDescent="0.3">
      <c r="A36" s="164">
        <v>27</v>
      </c>
      <c r="B36" s="151"/>
      <c r="C36" s="171"/>
      <c r="D36" s="172"/>
      <c r="E36" s="172"/>
      <c r="F36" s="172"/>
      <c r="G36" s="170" t="str">
        <f t="shared" si="0"/>
        <v/>
      </c>
      <c r="H36" s="104"/>
    </row>
    <row r="37" spans="1:10" ht="15.75" x14ac:dyDescent="0.3">
      <c r="A37" s="164">
        <v>28</v>
      </c>
      <c r="B37" s="151"/>
      <c r="C37" s="171"/>
      <c r="D37" s="172"/>
      <c r="E37" s="172"/>
      <c r="F37" s="172"/>
      <c r="G37" s="170" t="str">
        <f t="shared" si="0"/>
        <v/>
      </c>
      <c r="H37" s="104"/>
    </row>
    <row r="38" spans="1:10" ht="15.75" x14ac:dyDescent="0.3">
      <c r="A38" s="164">
        <v>29</v>
      </c>
      <c r="B38" s="151"/>
      <c r="C38" s="171"/>
      <c r="D38" s="172"/>
      <c r="E38" s="172"/>
      <c r="F38" s="172"/>
      <c r="G38" s="170" t="str">
        <f t="shared" si="0"/>
        <v/>
      </c>
      <c r="H38" s="104"/>
    </row>
    <row r="39" spans="1:10" ht="15.75" x14ac:dyDescent="0.3">
      <c r="A39" s="164" t="s">
        <v>261</v>
      </c>
      <c r="B39" s="151"/>
      <c r="C39" s="171"/>
      <c r="D39" s="172"/>
      <c r="E39" s="172"/>
      <c r="F39" s="172"/>
      <c r="G39" s="170" t="str">
        <f>IF(ISBLANK(B39),"",#REF!+C39-D39)</f>
        <v/>
      </c>
      <c r="H39" s="104"/>
    </row>
    <row r="40" spans="1:10" x14ac:dyDescent="0.3">
      <c r="A40" s="173" t="s">
        <v>298</v>
      </c>
      <c r="B40" s="174"/>
      <c r="C40" s="175"/>
      <c r="D40" s="176"/>
      <c r="E40" s="176"/>
      <c r="F40" s="177"/>
      <c r="G40" s="178" t="str">
        <f>G39</f>
        <v/>
      </c>
      <c r="H40" s="104"/>
    </row>
    <row r="44" spans="1:10" x14ac:dyDescent="0.3">
      <c r="B44" s="181" t="s">
        <v>96</v>
      </c>
      <c r="F44" s="182"/>
    </row>
    <row r="45" spans="1:10" x14ac:dyDescent="0.3">
      <c r="F45" s="180"/>
      <c r="G45" s="180"/>
      <c r="H45" s="180"/>
      <c r="I45" s="180"/>
      <c r="J45" s="180"/>
    </row>
    <row r="46" spans="1:10" x14ac:dyDescent="0.3">
      <c r="C46" s="183"/>
      <c r="F46" s="183"/>
      <c r="G46" s="184"/>
      <c r="H46" s="180"/>
      <c r="I46" s="180"/>
      <c r="J46" s="180"/>
    </row>
    <row r="47" spans="1:10" x14ac:dyDescent="0.3">
      <c r="A47" s="180"/>
      <c r="C47" s="185" t="s">
        <v>251</v>
      </c>
      <c r="F47" s="186" t="s">
        <v>256</v>
      </c>
      <c r="G47" s="184"/>
      <c r="H47" s="180"/>
      <c r="I47" s="180"/>
      <c r="J47" s="180"/>
    </row>
    <row r="48" spans="1:10" x14ac:dyDescent="0.3">
      <c r="A48" s="180"/>
      <c r="C48" s="187" t="s">
        <v>127</v>
      </c>
      <c r="F48" s="179" t="s">
        <v>252</v>
      </c>
      <c r="G48" s="180"/>
      <c r="H48" s="180"/>
      <c r="I48" s="180"/>
      <c r="J48" s="180"/>
    </row>
    <row r="49" spans="2:2" s="180" customFormat="1" x14ac:dyDescent="0.3">
      <c r="B49" s="179"/>
    </row>
    <row r="50" spans="2:2" s="180" customFormat="1" ht="12.75" x14ac:dyDescent="0.2"/>
    <row r="51" spans="2:2" s="180" customFormat="1" ht="12.75" x14ac:dyDescent="0.2"/>
    <row r="52" spans="2:2" s="180" customFormat="1" ht="12.75" x14ac:dyDescent="0.2"/>
    <row r="53" spans="2:2" s="18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H33" sqref="H3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88" t="s">
        <v>97</v>
      </c>
      <c r="J1" s="488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72" t="str">
        <f>'ფორმა N1'!L2</f>
        <v>13/10/2020-31/10/2020</v>
      </c>
      <c r="J2" s="473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პ/გ "ქრისტიან-დემოოკრატიული მოძრაობა"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87" t="s">
        <v>208</v>
      </c>
      <c r="C7" s="487"/>
      <c r="D7" s="487" t="s">
        <v>275</v>
      </c>
      <c r="E7" s="487"/>
      <c r="F7" s="487" t="s">
        <v>276</v>
      </c>
      <c r="G7" s="487"/>
      <c r="H7" s="150" t="s">
        <v>262</v>
      </c>
      <c r="I7" s="487" t="s">
        <v>211</v>
      </c>
      <c r="J7" s="487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1" t="s">
        <v>104</v>
      </c>
      <c r="B9" s="81">
        <f>SUM(B10,B14,B17)</f>
        <v>0</v>
      </c>
      <c r="C9" s="444">
        <f>SUM(C10,C14,C17)</f>
        <v>9305.35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444">
        <f t="shared" si="0"/>
        <v>9305.35</v>
      </c>
      <c r="K9" s="144"/>
    </row>
    <row r="10" spans="1:12" ht="15" x14ac:dyDescent="0.2">
      <c r="A10" s="62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 x14ac:dyDescent="0.2">
      <c r="A14" s="62" t="s">
        <v>109</v>
      </c>
      <c r="B14" s="132">
        <f>SUM(B15:B16)</f>
        <v>0</v>
      </c>
      <c r="C14" s="132">
        <f>SUM(C15:C16)</f>
        <v>7675.35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7675.35</v>
      </c>
      <c r="K14" s="144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 x14ac:dyDescent="0.2">
      <c r="A16" s="62" t="s">
        <v>111</v>
      </c>
      <c r="B16" s="26"/>
      <c r="C16" s="26">
        <v>7675.35</v>
      </c>
      <c r="D16" s="26"/>
      <c r="E16" s="26"/>
      <c r="F16" s="26"/>
      <c r="G16" s="26"/>
      <c r="H16" s="26"/>
      <c r="I16" s="26"/>
      <c r="J16" s="26">
        <f>C16+E16-G16</f>
        <v>7675.35</v>
      </c>
      <c r="K16" s="144"/>
    </row>
    <row r="17" spans="1:11" ht="15" x14ac:dyDescent="0.2">
      <c r="A17" s="62" t="s">
        <v>112</v>
      </c>
      <c r="B17" s="132">
        <f>SUM(B18:B19,B22,B23)</f>
        <v>0</v>
      </c>
      <c r="C17" s="132">
        <f>SUM(C18:C19,C22,C23)</f>
        <v>1630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1630</v>
      </c>
      <c r="K17" s="144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 x14ac:dyDescent="0.2">
      <c r="A19" s="62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 x14ac:dyDescent="0.2">
      <c r="A23" s="62" t="s">
        <v>118</v>
      </c>
      <c r="B23" s="26"/>
      <c r="C23" s="26">
        <v>1630</v>
      </c>
      <c r="D23" s="26"/>
      <c r="E23" s="26"/>
      <c r="F23" s="26"/>
      <c r="G23" s="26"/>
      <c r="H23" s="26"/>
      <c r="I23" s="26"/>
      <c r="J23" s="26">
        <f>C23+E23-G23</f>
        <v>1630</v>
      </c>
      <c r="K23" s="144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2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48"/>
  <sheetViews>
    <sheetView tabSelected="1" view="pageBreakPreview" topLeftCell="A22" zoomScale="80" zoomScaleNormal="80" zoomScaleSheetLayoutView="80" workbookViewId="0">
      <selection activeCell="E39" sqref="E39"/>
    </sheetView>
  </sheetViews>
  <sheetFormatPr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20.5703125" style="195" customWidth="1"/>
    <col min="10" max="16384" width="9.140625" style="195"/>
  </cols>
  <sheetData>
    <row r="1" spans="1:9" ht="15" x14ac:dyDescent="0.2">
      <c r="A1" s="188" t="s">
        <v>459</v>
      </c>
      <c r="B1" s="188"/>
      <c r="C1" s="189"/>
      <c r="D1" s="189"/>
      <c r="E1" s="189"/>
      <c r="F1" s="189"/>
      <c r="G1" s="189"/>
      <c r="H1" s="189"/>
      <c r="I1" s="359" t="s">
        <v>97</v>
      </c>
    </row>
    <row r="2" spans="1:9" ht="15" x14ac:dyDescent="0.3">
      <c r="A2" s="147" t="s">
        <v>128</v>
      </c>
      <c r="B2" s="147"/>
      <c r="C2" s="189"/>
      <c r="D2" s="189"/>
      <c r="E2" s="189"/>
      <c r="F2" s="189"/>
      <c r="G2" s="189"/>
      <c r="H2" s="189"/>
      <c r="I2" s="356" t="str">
        <f>'ფორმა N1'!L2</f>
        <v>13/10/2020-31/10/2020</v>
      </c>
    </row>
    <row r="3" spans="1:9" ht="15" x14ac:dyDescent="0.2">
      <c r="A3" s="189"/>
      <c r="B3" s="189"/>
      <c r="C3" s="189"/>
      <c r="D3" s="189"/>
      <c r="E3" s="189"/>
      <c r="F3" s="189"/>
      <c r="G3" s="189"/>
      <c r="H3" s="189"/>
      <c r="I3" s="140"/>
    </row>
    <row r="4" spans="1:9" ht="15" x14ac:dyDescent="0.3">
      <c r="A4" s="113" t="s">
        <v>257</v>
      </c>
      <c r="B4" s="113"/>
      <c r="C4" s="113"/>
      <c r="D4" s="113"/>
      <c r="E4" s="368"/>
      <c r="F4" s="190"/>
      <c r="G4" s="189"/>
      <c r="H4" s="189"/>
      <c r="I4" s="190"/>
    </row>
    <row r="5" spans="1:9" s="373" customFormat="1" ht="15" x14ac:dyDescent="0.3">
      <c r="A5" s="369" t="str">
        <f>'ფორმა N1'!A5</f>
        <v>პ/გ "ქრისტიან-დემოოკრატიული მოძრაობა"</v>
      </c>
      <c r="B5" s="369"/>
      <c r="C5" s="370"/>
      <c r="D5" s="370"/>
      <c r="E5" s="370"/>
      <c r="F5" s="371"/>
      <c r="G5" s="372"/>
      <c r="H5" s="372"/>
      <c r="I5" s="371"/>
    </row>
    <row r="6" spans="1:9" ht="13.5" x14ac:dyDescent="0.2">
      <c r="A6" s="141"/>
      <c r="B6" s="141"/>
      <c r="C6" s="374"/>
      <c r="D6" s="374"/>
      <c r="E6" s="374"/>
      <c r="F6" s="189"/>
      <c r="G6" s="189"/>
      <c r="H6" s="189"/>
      <c r="I6" s="189"/>
    </row>
    <row r="7" spans="1:9" ht="60" x14ac:dyDescent="0.2">
      <c r="A7" s="375" t="s">
        <v>64</v>
      </c>
      <c r="B7" s="375" t="s">
        <v>450</v>
      </c>
      <c r="C7" s="376" t="s">
        <v>451</v>
      </c>
      <c r="D7" s="376" t="s">
        <v>452</v>
      </c>
      <c r="E7" s="376" t="s">
        <v>453</v>
      </c>
      <c r="F7" s="376" t="s">
        <v>346</v>
      </c>
      <c r="G7" s="376" t="s">
        <v>454</v>
      </c>
      <c r="H7" s="376" t="s">
        <v>455</v>
      </c>
      <c r="I7" s="376" t="s">
        <v>456</v>
      </c>
    </row>
    <row r="8" spans="1:9" ht="15" x14ac:dyDescent="0.2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6">
        <v>9</v>
      </c>
    </row>
    <row r="9" spans="1:9" ht="30" x14ac:dyDescent="0.2">
      <c r="A9" s="377">
        <v>1</v>
      </c>
      <c r="B9" s="377" t="s">
        <v>511</v>
      </c>
      <c r="C9" s="436" t="s">
        <v>536</v>
      </c>
      <c r="D9" s="436" t="s">
        <v>537</v>
      </c>
      <c r="E9" s="436" t="s">
        <v>526</v>
      </c>
      <c r="F9" s="436" t="s">
        <v>538</v>
      </c>
      <c r="G9" s="451">
        <v>437.5</v>
      </c>
      <c r="H9" s="436">
        <v>41001011105</v>
      </c>
      <c r="I9" s="436" t="s">
        <v>539</v>
      </c>
    </row>
    <row r="10" spans="1:9" ht="30" x14ac:dyDescent="0.2">
      <c r="A10" s="377">
        <v>2</v>
      </c>
      <c r="B10" s="377" t="s">
        <v>511</v>
      </c>
      <c r="C10" s="436" t="s">
        <v>540</v>
      </c>
      <c r="D10" s="436" t="s">
        <v>541</v>
      </c>
      <c r="E10" s="436" t="s">
        <v>526</v>
      </c>
      <c r="F10" s="436" t="s">
        <v>542</v>
      </c>
      <c r="G10" s="451">
        <v>437.5</v>
      </c>
      <c r="H10" s="436">
        <v>36001005912</v>
      </c>
      <c r="I10" s="436" t="s">
        <v>543</v>
      </c>
    </row>
    <row r="11" spans="1:9" ht="30" x14ac:dyDescent="0.2">
      <c r="A11" s="377">
        <v>3</v>
      </c>
      <c r="B11" s="377" t="s">
        <v>511</v>
      </c>
      <c r="C11" s="436" t="s">
        <v>544</v>
      </c>
      <c r="D11" s="436" t="s">
        <v>545</v>
      </c>
      <c r="E11" s="436" t="s">
        <v>546</v>
      </c>
      <c r="F11" s="436" t="s">
        <v>547</v>
      </c>
      <c r="G11" s="453">
        <v>750</v>
      </c>
      <c r="H11" s="436">
        <v>21001014812</v>
      </c>
      <c r="I11" s="436" t="s">
        <v>548</v>
      </c>
    </row>
    <row r="12" spans="1:9" ht="30" x14ac:dyDescent="0.2">
      <c r="A12" s="377">
        <v>4</v>
      </c>
      <c r="B12" s="377" t="s">
        <v>511</v>
      </c>
      <c r="C12" s="436" t="s">
        <v>549</v>
      </c>
      <c r="D12" s="436" t="s">
        <v>550</v>
      </c>
      <c r="E12" s="436" t="s">
        <v>546</v>
      </c>
      <c r="F12" s="436" t="s">
        <v>551</v>
      </c>
      <c r="G12" s="453">
        <v>500</v>
      </c>
      <c r="H12" s="436">
        <v>16001009086</v>
      </c>
      <c r="I12" s="436" t="s">
        <v>552</v>
      </c>
    </row>
    <row r="13" spans="1:9" ht="30" x14ac:dyDescent="0.2">
      <c r="A13" s="377">
        <v>5</v>
      </c>
      <c r="B13" s="377" t="s">
        <v>511</v>
      </c>
      <c r="C13" s="436" t="s">
        <v>553</v>
      </c>
      <c r="D13" s="436" t="s">
        <v>554</v>
      </c>
      <c r="E13" s="436" t="s">
        <v>555</v>
      </c>
      <c r="F13" s="436" t="s">
        <v>556</v>
      </c>
      <c r="G13" s="451">
        <v>300</v>
      </c>
      <c r="H13" s="436" t="s">
        <v>557</v>
      </c>
      <c r="I13" s="436" t="s">
        <v>558</v>
      </c>
    </row>
    <row r="14" spans="1:9" ht="30" x14ac:dyDescent="0.2">
      <c r="A14" s="377">
        <v>6</v>
      </c>
      <c r="B14" s="377" t="s">
        <v>511</v>
      </c>
      <c r="C14" s="436" t="s">
        <v>559</v>
      </c>
      <c r="D14" s="436" t="s">
        <v>560</v>
      </c>
      <c r="E14" s="436" t="s">
        <v>555</v>
      </c>
      <c r="F14" s="436" t="s">
        <v>561</v>
      </c>
      <c r="G14" s="451">
        <v>500</v>
      </c>
      <c r="H14" s="452" t="s">
        <v>562</v>
      </c>
      <c r="I14" s="436" t="s">
        <v>563</v>
      </c>
    </row>
    <row r="15" spans="1:9" ht="30" x14ac:dyDescent="0.2">
      <c r="A15" s="377">
        <v>7</v>
      </c>
      <c r="B15" s="377" t="s">
        <v>511</v>
      </c>
      <c r="C15" s="436" t="s">
        <v>564</v>
      </c>
      <c r="D15" s="436" t="s">
        <v>565</v>
      </c>
      <c r="E15" s="436" t="s">
        <v>566</v>
      </c>
      <c r="F15" s="436" t="s">
        <v>567</v>
      </c>
      <c r="G15" s="451">
        <v>625</v>
      </c>
      <c r="H15" s="436">
        <v>39001008603</v>
      </c>
      <c r="I15" s="436" t="s">
        <v>568</v>
      </c>
    </row>
    <row r="16" spans="1:9" ht="30" x14ac:dyDescent="0.2">
      <c r="A16" s="377">
        <v>8</v>
      </c>
      <c r="B16" s="377" t="s">
        <v>511</v>
      </c>
      <c r="C16" s="436" t="s">
        <v>569</v>
      </c>
      <c r="D16" s="436" t="s">
        <v>570</v>
      </c>
      <c r="E16" s="436" t="s">
        <v>571</v>
      </c>
      <c r="F16" s="436" t="s">
        <v>572</v>
      </c>
      <c r="G16" s="451">
        <v>500</v>
      </c>
      <c r="H16" s="436">
        <v>47001028662</v>
      </c>
      <c r="I16" s="436" t="s">
        <v>573</v>
      </c>
    </row>
    <row r="17" spans="1:9" ht="30" x14ac:dyDescent="0.2">
      <c r="A17" s="377">
        <v>9</v>
      </c>
      <c r="B17" s="377" t="s">
        <v>511</v>
      </c>
      <c r="C17" s="436" t="s">
        <v>531</v>
      </c>
      <c r="D17" s="436" t="s">
        <v>532</v>
      </c>
      <c r="E17" s="436" t="s">
        <v>533</v>
      </c>
      <c r="F17" s="436" t="s">
        <v>534</v>
      </c>
      <c r="G17" s="451">
        <v>1500</v>
      </c>
      <c r="H17" s="436">
        <v>42001002098</v>
      </c>
      <c r="I17" s="436" t="s">
        <v>535</v>
      </c>
    </row>
    <row r="18" spans="1:9" ht="30" x14ac:dyDescent="0.2">
      <c r="A18" s="377">
        <v>10</v>
      </c>
      <c r="B18" s="377" t="s">
        <v>511</v>
      </c>
      <c r="C18" s="436" t="s">
        <v>574</v>
      </c>
      <c r="D18" s="436" t="s">
        <v>575</v>
      </c>
      <c r="E18" s="436" t="s">
        <v>576</v>
      </c>
      <c r="F18" s="436" t="s">
        <v>577</v>
      </c>
      <c r="G18" s="451">
        <v>440</v>
      </c>
      <c r="H18" s="436">
        <v>45001004794</v>
      </c>
      <c r="I18" s="436" t="s">
        <v>578</v>
      </c>
    </row>
    <row r="19" spans="1:9" ht="45" x14ac:dyDescent="0.2">
      <c r="A19" s="377">
        <v>11</v>
      </c>
      <c r="B19" s="377" t="s">
        <v>511</v>
      </c>
      <c r="C19" s="436" t="s">
        <v>579</v>
      </c>
      <c r="D19" s="436" t="s">
        <v>580</v>
      </c>
      <c r="E19" s="436" t="s">
        <v>576</v>
      </c>
      <c r="F19" s="436" t="s">
        <v>581</v>
      </c>
      <c r="G19" s="451">
        <v>500</v>
      </c>
      <c r="H19" s="452" t="s">
        <v>582</v>
      </c>
      <c r="I19" s="436" t="s">
        <v>583</v>
      </c>
    </row>
    <row r="20" spans="1:9" ht="30" x14ac:dyDescent="0.2">
      <c r="A20" s="377">
        <v>12</v>
      </c>
      <c r="B20" s="377" t="s">
        <v>511</v>
      </c>
      <c r="C20" s="454" t="s">
        <v>584</v>
      </c>
      <c r="D20" s="436" t="s">
        <v>585</v>
      </c>
      <c r="E20" s="436" t="s">
        <v>533</v>
      </c>
      <c r="F20" s="436" t="s">
        <v>586</v>
      </c>
      <c r="G20" s="451">
        <v>320</v>
      </c>
      <c r="H20" s="452" t="s">
        <v>587</v>
      </c>
      <c r="I20" s="436" t="s">
        <v>588</v>
      </c>
    </row>
    <row r="21" spans="1:9" ht="30" x14ac:dyDescent="0.2">
      <c r="A21" s="377">
        <v>13</v>
      </c>
      <c r="B21" s="377" t="s">
        <v>511</v>
      </c>
      <c r="C21" s="436" t="s">
        <v>589</v>
      </c>
      <c r="D21" s="436" t="s">
        <v>512</v>
      </c>
      <c r="E21" s="436" t="s">
        <v>590</v>
      </c>
      <c r="F21" s="436" t="s">
        <v>513</v>
      </c>
      <c r="G21" s="451">
        <v>1000</v>
      </c>
      <c r="H21" s="452" t="s">
        <v>514</v>
      </c>
      <c r="I21" s="436" t="s">
        <v>515</v>
      </c>
    </row>
    <row r="22" spans="1:9" ht="30" x14ac:dyDescent="0.2">
      <c r="A22" s="377">
        <v>14</v>
      </c>
      <c r="B22" s="377" t="s">
        <v>511</v>
      </c>
      <c r="C22" s="436" t="s">
        <v>591</v>
      </c>
      <c r="D22" s="436" t="s">
        <v>592</v>
      </c>
      <c r="E22" s="436" t="s">
        <v>533</v>
      </c>
      <c r="F22" s="436" t="s">
        <v>593</v>
      </c>
      <c r="G22" s="451">
        <v>625</v>
      </c>
      <c r="H22" s="452" t="s">
        <v>594</v>
      </c>
      <c r="I22" s="436" t="s">
        <v>595</v>
      </c>
    </row>
    <row r="23" spans="1:9" ht="30" x14ac:dyDescent="0.2">
      <c r="A23" s="377">
        <v>15</v>
      </c>
      <c r="B23" s="377" t="s">
        <v>511</v>
      </c>
      <c r="C23" s="436" t="s">
        <v>596</v>
      </c>
      <c r="D23" s="436" t="s">
        <v>597</v>
      </c>
      <c r="E23" s="436" t="s">
        <v>519</v>
      </c>
      <c r="F23" s="436" t="s">
        <v>523</v>
      </c>
      <c r="G23" s="451">
        <v>250</v>
      </c>
      <c r="H23" s="452" t="s">
        <v>598</v>
      </c>
      <c r="I23" s="436" t="s">
        <v>599</v>
      </c>
    </row>
    <row r="24" spans="1:9" ht="30" x14ac:dyDescent="0.2">
      <c r="A24" s="377">
        <v>16</v>
      </c>
      <c r="B24" s="377" t="s">
        <v>511</v>
      </c>
      <c r="C24" s="436" t="s">
        <v>600</v>
      </c>
      <c r="D24" s="436" t="s">
        <v>601</v>
      </c>
      <c r="E24" s="436" t="s">
        <v>519</v>
      </c>
      <c r="F24" s="436" t="s">
        <v>602</v>
      </c>
      <c r="G24" s="451">
        <v>940</v>
      </c>
      <c r="H24" s="452" t="s">
        <v>603</v>
      </c>
      <c r="I24" s="436" t="s">
        <v>604</v>
      </c>
    </row>
    <row r="25" spans="1:9" ht="30" x14ac:dyDescent="0.2">
      <c r="A25" s="377">
        <v>17</v>
      </c>
      <c r="B25" s="377" t="s">
        <v>511</v>
      </c>
      <c r="C25" s="436" t="s">
        <v>605</v>
      </c>
      <c r="D25" s="436" t="s">
        <v>606</v>
      </c>
      <c r="E25" s="436" t="s">
        <v>519</v>
      </c>
      <c r="F25" s="436" t="s">
        <v>607</v>
      </c>
      <c r="G25" s="451">
        <v>442.5</v>
      </c>
      <c r="H25" s="452" t="s">
        <v>608</v>
      </c>
      <c r="I25" s="436" t="s">
        <v>609</v>
      </c>
    </row>
    <row r="26" spans="1:9" ht="30" x14ac:dyDescent="0.2">
      <c r="A26" s="377">
        <v>18</v>
      </c>
      <c r="B26" s="377" t="s">
        <v>511</v>
      </c>
      <c r="C26" s="436" t="s">
        <v>610</v>
      </c>
      <c r="D26" s="436" t="s">
        <v>611</v>
      </c>
      <c r="E26" s="436" t="s">
        <v>519</v>
      </c>
      <c r="F26" s="436" t="s">
        <v>612</v>
      </c>
      <c r="G26" s="451">
        <v>940</v>
      </c>
      <c r="H26" s="452" t="s">
        <v>613</v>
      </c>
      <c r="I26" s="436" t="s">
        <v>614</v>
      </c>
    </row>
    <row r="27" spans="1:9" ht="45" x14ac:dyDescent="0.2">
      <c r="A27" s="377">
        <v>19</v>
      </c>
      <c r="B27" s="377" t="s">
        <v>511</v>
      </c>
      <c r="C27" s="436" t="s">
        <v>615</v>
      </c>
      <c r="D27" s="436" t="s">
        <v>616</v>
      </c>
      <c r="E27" s="436" t="s">
        <v>519</v>
      </c>
      <c r="F27" s="436" t="s">
        <v>617</v>
      </c>
      <c r="G27" s="451">
        <v>500</v>
      </c>
      <c r="H27" s="452" t="s">
        <v>618</v>
      </c>
      <c r="I27" s="436" t="s">
        <v>619</v>
      </c>
    </row>
    <row r="28" spans="1:9" ht="30" x14ac:dyDescent="0.2">
      <c r="A28" s="377">
        <v>20</v>
      </c>
      <c r="B28" s="377" t="s">
        <v>511</v>
      </c>
      <c r="C28" s="436" t="s">
        <v>620</v>
      </c>
      <c r="D28" s="436" t="s">
        <v>621</v>
      </c>
      <c r="E28" s="436" t="s">
        <v>519</v>
      </c>
      <c r="F28" s="436" t="s">
        <v>523</v>
      </c>
      <c r="G28" s="451">
        <v>625</v>
      </c>
      <c r="H28" s="452" t="s">
        <v>622</v>
      </c>
      <c r="I28" s="436" t="s">
        <v>623</v>
      </c>
    </row>
    <row r="29" spans="1:9" ht="45" x14ac:dyDescent="0.2">
      <c r="A29" s="377">
        <v>21</v>
      </c>
      <c r="B29" s="377" t="s">
        <v>511</v>
      </c>
      <c r="C29" s="436" t="s">
        <v>624</v>
      </c>
      <c r="D29" s="436" t="s">
        <v>625</v>
      </c>
      <c r="E29" s="436" t="s">
        <v>519</v>
      </c>
      <c r="F29" s="436" t="s">
        <v>626</v>
      </c>
      <c r="G29" s="451">
        <v>500</v>
      </c>
      <c r="H29" s="452" t="s">
        <v>627</v>
      </c>
      <c r="I29" s="436" t="s">
        <v>628</v>
      </c>
    </row>
    <row r="30" spans="1:9" ht="30" x14ac:dyDescent="0.2">
      <c r="A30" s="377">
        <v>22</v>
      </c>
      <c r="B30" s="377" t="s">
        <v>511</v>
      </c>
      <c r="C30" s="454" t="s">
        <v>629</v>
      </c>
      <c r="D30" s="436" t="s">
        <v>630</v>
      </c>
      <c r="E30" s="436" t="s">
        <v>519</v>
      </c>
      <c r="F30" s="436" t="s">
        <v>631</v>
      </c>
      <c r="G30" s="451">
        <v>840</v>
      </c>
      <c r="H30" s="452" t="s">
        <v>632</v>
      </c>
      <c r="I30" s="436" t="s">
        <v>633</v>
      </c>
    </row>
    <row r="31" spans="1:9" ht="30" x14ac:dyDescent="0.2">
      <c r="A31" s="377">
        <v>23</v>
      </c>
      <c r="B31" s="377" t="s">
        <v>511</v>
      </c>
      <c r="C31" s="455" t="s">
        <v>634</v>
      </c>
      <c r="D31" s="455" t="s">
        <v>635</v>
      </c>
      <c r="E31" s="455" t="s">
        <v>636</v>
      </c>
      <c r="F31" s="455" t="s">
        <v>637</v>
      </c>
      <c r="G31" s="456">
        <v>750</v>
      </c>
      <c r="H31" s="457" t="s">
        <v>638</v>
      </c>
      <c r="I31" s="455" t="s">
        <v>639</v>
      </c>
    </row>
    <row r="32" spans="1:9" ht="30" x14ac:dyDescent="0.2">
      <c r="A32" s="377">
        <v>24</v>
      </c>
      <c r="B32" s="377" t="s">
        <v>511</v>
      </c>
      <c r="C32" s="454" t="s">
        <v>640</v>
      </c>
      <c r="D32" s="436" t="s">
        <v>641</v>
      </c>
      <c r="E32" s="436" t="s">
        <v>642</v>
      </c>
      <c r="F32" s="436" t="s">
        <v>643</v>
      </c>
      <c r="G32" s="451">
        <v>625</v>
      </c>
      <c r="H32" s="452" t="s">
        <v>644</v>
      </c>
      <c r="I32" s="436" t="s">
        <v>645</v>
      </c>
    </row>
    <row r="33" spans="1:9" ht="30" x14ac:dyDescent="0.2">
      <c r="A33" s="377">
        <v>25</v>
      </c>
      <c r="B33" s="377" t="s">
        <v>511</v>
      </c>
      <c r="C33" s="436" t="s">
        <v>646</v>
      </c>
      <c r="D33" s="436" t="s">
        <v>647</v>
      </c>
      <c r="E33" s="436" t="s">
        <v>648</v>
      </c>
      <c r="F33" s="436" t="s">
        <v>542</v>
      </c>
      <c r="G33" s="451">
        <v>412.5</v>
      </c>
      <c r="H33" s="452" t="s">
        <v>649</v>
      </c>
      <c r="I33" s="436" t="s">
        <v>650</v>
      </c>
    </row>
    <row r="34" spans="1:9" ht="30" x14ac:dyDescent="0.2">
      <c r="A34" s="377">
        <v>26</v>
      </c>
      <c r="B34" s="377" t="s">
        <v>511</v>
      </c>
      <c r="C34" s="436" t="s">
        <v>651</v>
      </c>
      <c r="D34" s="436" t="s">
        <v>652</v>
      </c>
      <c r="E34" s="436" t="s">
        <v>653</v>
      </c>
      <c r="F34" s="436" t="s">
        <v>654</v>
      </c>
      <c r="G34" s="451">
        <v>165</v>
      </c>
      <c r="H34" s="452" t="s">
        <v>655</v>
      </c>
      <c r="I34" s="454" t="s">
        <v>656</v>
      </c>
    </row>
    <row r="35" spans="1:9" ht="30" x14ac:dyDescent="0.2">
      <c r="A35" s="377">
        <v>27</v>
      </c>
      <c r="B35" s="377" t="s">
        <v>511</v>
      </c>
      <c r="C35" s="436" t="s">
        <v>657</v>
      </c>
      <c r="D35" s="436" t="s">
        <v>658</v>
      </c>
      <c r="E35" s="436" t="s">
        <v>653</v>
      </c>
      <c r="F35" s="436" t="s">
        <v>659</v>
      </c>
      <c r="G35" s="451">
        <v>1000</v>
      </c>
      <c r="H35" s="452" t="s">
        <v>660</v>
      </c>
      <c r="I35" s="436" t="s">
        <v>661</v>
      </c>
    </row>
    <row r="36" spans="1:9" ht="30" x14ac:dyDescent="0.2">
      <c r="A36" s="377">
        <v>28</v>
      </c>
      <c r="B36" s="377" t="s">
        <v>511</v>
      </c>
      <c r="C36" s="436" t="s">
        <v>662</v>
      </c>
      <c r="D36" s="436" t="s">
        <v>663</v>
      </c>
      <c r="E36" s="436" t="s">
        <v>664</v>
      </c>
      <c r="F36" s="436" t="s">
        <v>665</v>
      </c>
      <c r="G36" s="451">
        <v>750</v>
      </c>
      <c r="H36" s="452" t="s">
        <v>666</v>
      </c>
      <c r="I36" s="436" t="s">
        <v>667</v>
      </c>
    </row>
    <row r="37" spans="1:9" ht="30" x14ac:dyDescent="0.2">
      <c r="A37" s="377">
        <v>29</v>
      </c>
      <c r="B37" s="377" t="s">
        <v>511</v>
      </c>
      <c r="C37" s="436" t="s">
        <v>668</v>
      </c>
      <c r="D37" s="436" t="s">
        <v>669</v>
      </c>
      <c r="E37" s="436" t="s">
        <v>653</v>
      </c>
      <c r="F37" s="436" t="s">
        <v>637</v>
      </c>
      <c r="G37" s="451">
        <v>375</v>
      </c>
      <c r="H37" s="452" t="s">
        <v>670</v>
      </c>
      <c r="I37" s="436" t="s">
        <v>671</v>
      </c>
    </row>
    <row r="38" spans="1:9" ht="15" x14ac:dyDescent="0.2">
      <c r="A38" s="377">
        <v>30</v>
      </c>
      <c r="B38" s="377" t="s">
        <v>511</v>
      </c>
      <c r="C38" s="436" t="s">
        <v>672</v>
      </c>
      <c r="D38" s="436"/>
      <c r="E38" s="436"/>
      <c r="F38" s="436"/>
      <c r="G38" s="451">
        <v>1250</v>
      </c>
      <c r="H38" s="452"/>
      <c r="I38" s="180" t="s">
        <v>673</v>
      </c>
    </row>
    <row r="39" spans="1:9" ht="15" x14ac:dyDescent="0.2">
      <c r="A39" s="377">
        <v>31</v>
      </c>
      <c r="B39" s="377"/>
      <c r="C39" s="378"/>
      <c r="D39" s="378"/>
      <c r="E39" s="378"/>
      <c r="F39" s="378"/>
      <c r="G39" s="378"/>
      <c r="H39" s="378"/>
      <c r="I39" s="378"/>
    </row>
    <row r="40" spans="1:9" ht="15" x14ac:dyDescent="0.2">
      <c r="A40" s="377" t="s">
        <v>261</v>
      </c>
      <c r="B40" s="377"/>
      <c r="C40" s="378"/>
      <c r="D40" s="378"/>
      <c r="E40" s="378"/>
      <c r="F40" s="378"/>
      <c r="G40" s="438">
        <f>SUM(G9:G38)</f>
        <v>18800</v>
      </c>
      <c r="H40" s="378"/>
      <c r="I40" s="378"/>
    </row>
    <row r="41" spans="1:9" x14ac:dyDescent="0.2">
      <c r="A41" s="191"/>
      <c r="B41" s="191"/>
      <c r="C41" s="191"/>
      <c r="D41" s="191"/>
      <c r="E41" s="191"/>
      <c r="F41" s="191"/>
      <c r="G41" s="191"/>
      <c r="H41" s="191"/>
      <c r="I41" s="191"/>
    </row>
    <row r="42" spans="1:9" x14ac:dyDescent="0.2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x14ac:dyDescent="0.2">
      <c r="A43" s="379"/>
      <c r="B43" s="379"/>
      <c r="C43" s="191"/>
      <c r="D43" s="191"/>
      <c r="E43" s="191"/>
      <c r="F43" s="191"/>
      <c r="G43" s="191"/>
      <c r="H43" s="191"/>
      <c r="I43" s="191"/>
    </row>
    <row r="44" spans="1:9" ht="15" x14ac:dyDescent="0.3">
      <c r="A44" s="21"/>
      <c r="B44" s="21"/>
      <c r="C44" s="380" t="s">
        <v>96</v>
      </c>
      <c r="D44" s="21"/>
      <c r="E44" s="21"/>
      <c r="F44" s="19"/>
      <c r="G44" s="21"/>
      <c r="H44" s="21"/>
      <c r="I44" s="21"/>
    </row>
    <row r="45" spans="1:9" ht="15" x14ac:dyDescent="0.3">
      <c r="A45" s="21"/>
      <c r="B45" s="21"/>
      <c r="C45" s="21"/>
      <c r="D45" s="489"/>
      <c r="E45" s="489"/>
      <c r="G45" s="194"/>
      <c r="H45" s="381"/>
    </row>
    <row r="46" spans="1:9" ht="15" x14ac:dyDescent="0.3">
      <c r="C46" s="21"/>
      <c r="D46" s="490" t="s">
        <v>251</v>
      </c>
      <c r="E46" s="490"/>
      <c r="G46" s="491" t="s">
        <v>457</v>
      </c>
      <c r="H46" s="491"/>
    </row>
    <row r="47" spans="1:9" ht="15" x14ac:dyDescent="0.3">
      <c r="C47" s="21"/>
      <c r="D47" s="21"/>
      <c r="E47" s="21"/>
      <c r="G47" s="492"/>
      <c r="H47" s="492"/>
    </row>
    <row r="48" spans="1:9" ht="15" x14ac:dyDescent="0.3">
      <c r="C48" s="21"/>
      <c r="D48" s="493" t="s">
        <v>127</v>
      </c>
      <c r="E48" s="493"/>
      <c r="G48" s="492"/>
      <c r="H48" s="492"/>
    </row>
  </sheetData>
  <mergeCells count="4">
    <mergeCell ref="D45:E45"/>
    <mergeCell ref="D46:E46"/>
    <mergeCell ref="G46:H48"/>
    <mergeCell ref="D48:E48"/>
  </mergeCells>
  <dataValidations count="1">
    <dataValidation type="list" allowBlank="1" showInputMessage="1" showErrorMessage="1" sqref="B9:B40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3" customWidth="1"/>
    <col min="2" max="2" width="14.85546875" style="373" customWidth="1"/>
    <col min="3" max="3" width="21.140625" style="373" customWidth="1"/>
    <col min="4" max="5" width="12.7109375" style="373" customWidth="1"/>
    <col min="6" max="6" width="13.42578125" style="373" bestFit="1" customWidth="1"/>
    <col min="7" max="7" width="15.28515625" style="373" customWidth="1"/>
    <col min="8" max="8" width="23.85546875" style="373" customWidth="1"/>
    <col min="9" max="9" width="12.140625" style="373" bestFit="1" customWidth="1"/>
    <col min="10" max="10" width="19" style="373" customWidth="1"/>
    <col min="11" max="11" width="17.7109375" style="373" customWidth="1"/>
    <col min="12" max="16384" width="9.140625" style="373"/>
  </cols>
  <sheetData>
    <row r="1" spans="1:12" s="195" customFormat="1" ht="15" x14ac:dyDescent="0.2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59" t="s">
        <v>97</v>
      </c>
    </row>
    <row r="2" spans="1:12" s="195" customFormat="1" ht="15" x14ac:dyDescent="0.3">
      <c r="A2" s="147" t="s">
        <v>128</v>
      </c>
      <c r="B2" s="147"/>
      <c r="C2" s="147"/>
      <c r="D2" s="189"/>
      <c r="E2" s="189"/>
      <c r="F2" s="189"/>
      <c r="G2" s="189"/>
      <c r="H2" s="189"/>
      <c r="I2" s="189"/>
      <c r="J2" s="189"/>
      <c r="K2" s="356" t="str">
        <f>'ფორმა N1'!L2</f>
        <v>13/10/2020-31/10/2020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40"/>
      <c r="L3" s="373"/>
    </row>
    <row r="4" spans="1:12" s="195" customFormat="1" ht="15" x14ac:dyDescent="0.3">
      <c r="A4" s="113" t="s">
        <v>257</v>
      </c>
      <c r="B4" s="113"/>
      <c r="C4" s="113"/>
      <c r="D4" s="113"/>
      <c r="E4" s="113"/>
      <c r="F4" s="368"/>
      <c r="G4" s="190"/>
      <c r="H4" s="189"/>
      <c r="I4" s="189"/>
      <c r="J4" s="189"/>
      <c r="K4" s="189"/>
    </row>
    <row r="5" spans="1:12" ht="15" x14ac:dyDescent="0.3">
      <c r="A5" s="369" t="str">
        <f>'ფორმა N1'!A5</f>
        <v>პ/გ "ქრისტიან-დემოოკრატიული მოძრაობა"</v>
      </c>
      <c r="B5" s="369"/>
      <c r="C5" s="369"/>
      <c r="D5" s="370"/>
      <c r="E5" s="370"/>
      <c r="F5" s="370"/>
      <c r="G5" s="371"/>
      <c r="H5" s="372"/>
      <c r="I5" s="372"/>
      <c r="J5" s="372"/>
      <c r="K5" s="371"/>
    </row>
    <row r="6" spans="1:12" s="195" customFormat="1" ht="13.5" x14ac:dyDescent="0.2">
      <c r="A6" s="141"/>
      <c r="B6" s="141"/>
      <c r="C6" s="141"/>
      <c r="D6" s="374"/>
      <c r="E6" s="374"/>
      <c r="F6" s="374"/>
      <c r="G6" s="189"/>
      <c r="H6" s="189"/>
      <c r="I6" s="189"/>
      <c r="J6" s="189"/>
      <c r="K6" s="189"/>
    </row>
    <row r="7" spans="1:12" s="195" customFormat="1" ht="60" x14ac:dyDescent="0.2">
      <c r="A7" s="375" t="s">
        <v>64</v>
      </c>
      <c r="B7" s="375" t="s">
        <v>450</v>
      </c>
      <c r="C7" s="375" t="s">
        <v>231</v>
      </c>
      <c r="D7" s="376" t="s">
        <v>228</v>
      </c>
      <c r="E7" s="376" t="s">
        <v>229</v>
      </c>
      <c r="F7" s="376" t="s">
        <v>322</v>
      </c>
      <c r="G7" s="376" t="s">
        <v>230</v>
      </c>
      <c r="H7" s="376" t="s">
        <v>458</v>
      </c>
      <c r="I7" s="376" t="s">
        <v>227</v>
      </c>
      <c r="J7" s="376" t="s">
        <v>455</v>
      </c>
      <c r="K7" s="376" t="s">
        <v>456</v>
      </c>
    </row>
    <row r="8" spans="1:12" s="195" customFormat="1" ht="15" x14ac:dyDescent="0.2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5">
        <v>9</v>
      </c>
      <c r="J8" s="375">
        <v>10</v>
      </c>
      <c r="K8" s="376">
        <v>11</v>
      </c>
    </row>
    <row r="9" spans="1:12" s="195" customFormat="1" ht="15" x14ac:dyDescent="0.2">
      <c r="A9" s="377">
        <v>1</v>
      </c>
      <c r="B9" s="377"/>
      <c r="C9" s="377"/>
      <c r="D9" s="378"/>
      <c r="E9" s="378"/>
      <c r="F9" s="378"/>
      <c r="G9" s="378"/>
      <c r="H9" s="378"/>
      <c r="I9" s="378"/>
      <c r="J9" s="378"/>
      <c r="K9" s="378"/>
    </row>
    <row r="10" spans="1:12" s="195" customFormat="1" ht="15" x14ac:dyDescent="0.2">
      <c r="A10" s="377">
        <v>2</v>
      </c>
      <c r="B10" s="377"/>
      <c r="C10" s="377"/>
      <c r="D10" s="378"/>
      <c r="E10" s="378"/>
      <c r="F10" s="378"/>
      <c r="G10" s="378"/>
      <c r="H10" s="378"/>
      <c r="I10" s="378"/>
      <c r="J10" s="378"/>
      <c r="K10" s="378"/>
    </row>
    <row r="11" spans="1:12" s="195" customFormat="1" ht="15" x14ac:dyDescent="0.2">
      <c r="A11" s="377">
        <v>3</v>
      </c>
      <c r="B11" s="377"/>
      <c r="C11" s="377"/>
      <c r="D11" s="378"/>
      <c r="E11" s="378"/>
      <c r="F11" s="378"/>
      <c r="G11" s="378"/>
      <c r="H11" s="378"/>
      <c r="I11" s="378"/>
      <c r="J11" s="378"/>
      <c r="K11" s="378"/>
    </row>
    <row r="12" spans="1:12" s="195" customFormat="1" ht="15" x14ac:dyDescent="0.2">
      <c r="A12" s="377">
        <v>4</v>
      </c>
      <c r="B12" s="377"/>
      <c r="C12" s="377"/>
      <c r="D12" s="378"/>
      <c r="E12" s="378"/>
      <c r="F12" s="378"/>
      <c r="G12" s="378"/>
      <c r="H12" s="378"/>
      <c r="I12" s="378"/>
      <c r="J12" s="378"/>
      <c r="K12" s="378"/>
    </row>
    <row r="13" spans="1:12" s="195" customFormat="1" ht="15" x14ac:dyDescent="0.2">
      <c r="A13" s="377">
        <v>5</v>
      </c>
      <c r="B13" s="377"/>
      <c r="C13" s="377"/>
      <c r="D13" s="378"/>
      <c r="E13" s="378"/>
      <c r="F13" s="378"/>
      <c r="G13" s="378"/>
      <c r="H13" s="378"/>
      <c r="I13" s="378"/>
      <c r="J13" s="378"/>
      <c r="K13" s="378"/>
    </row>
    <row r="14" spans="1:12" s="195" customFormat="1" ht="15" x14ac:dyDescent="0.2">
      <c r="A14" s="377">
        <v>6</v>
      </c>
      <c r="B14" s="377"/>
      <c r="C14" s="377"/>
      <c r="D14" s="378"/>
      <c r="E14" s="378"/>
      <c r="F14" s="378"/>
      <c r="G14" s="378"/>
      <c r="H14" s="378"/>
      <c r="I14" s="378"/>
      <c r="J14" s="378"/>
      <c r="K14" s="378"/>
    </row>
    <row r="15" spans="1:12" s="195" customFormat="1" ht="15" x14ac:dyDescent="0.2">
      <c r="A15" s="377">
        <v>7</v>
      </c>
      <c r="B15" s="377"/>
      <c r="C15" s="377"/>
      <c r="D15" s="378"/>
      <c r="E15" s="378"/>
      <c r="F15" s="378"/>
      <c r="G15" s="378"/>
      <c r="H15" s="378"/>
      <c r="I15" s="378"/>
      <c r="J15" s="378"/>
      <c r="K15" s="378"/>
    </row>
    <row r="16" spans="1:12" s="195" customFormat="1" ht="15" x14ac:dyDescent="0.2">
      <c r="A16" s="377">
        <v>8</v>
      </c>
      <c r="B16" s="377"/>
      <c r="C16" s="377"/>
      <c r="D16" s="378"/>
      <c r="E16" s="378"/>
      <c r="F16" s="378"/>
      <c r="G16" s="378"/>
      <c r="H16" s="378"/>
      <c r="I16" s="378"/>
      <c r="J16" s="378"/>
      <c r="K16" s="378"/>
    </row>
    <row r="17" spans="1:11" s="195" customFormat="1" ht="15" x14ac:dyDescent="0.2">
      <c r="A17" s="377">
        <v>9</v>
      </c>
      <c r="B17" s="377"/>
      <c r="C17" s="377"/>
      <c r="D17" s="378"/>
      <c r="E17" s="378"/>
      <c r="F17" s="378"/>
      <c r="G17" s="378"/>
      <c r="H17" s="378"/>
      <c r="I17" s="378"/>
      <c r="J17" s="378"/>
      <c r="K17" s="378"/>
    </row>
    <row r="18" spans="1:11" s="195" customFormat="1" ht="15" x14ac:dyDescent="0.2">
      <c r="A18" s="377">
        <v>10</v>
      </c>
      <c r="B18" s="377"/>
      <c r="C18" s="377"/>
      <c r="D18" s="378"/>
      <c r="E18" s="378"/>
      <c r="F18" s="378"/>
      <c r="G18" s="378"/>
      <c r="H18" s="378"/>
      <c r="I18" s="378"/>
      <c r="J18" s="378"/>
      <c r="K18" s="378"/>
    </row>
    <row r="19" spans="1:11" s="195" customFormat="1" ht="15" x14ac:dyDescent="0.2">
      <c r="A19" s="377">
        <v>11</v>
      </c>
      <c r="B19" s="377"/>
      <c r="C19" s="377"/>
      <c r="D19" s="378"/>
      <c r="E19" s="378"/>
      <c r="F19" s="378"/>
      <c r="G19" s="378"/>
      <c r="H19" s="378"/>
      <c r="I19" s="378"/>
      <c r="J19" s="378"/>
      <c r="K19" s="378"/>
    </row>
    <row r="20" spans="1:11" s="195" customFormat="1" ht="15" x14ac:dyDescent="0.2">
      <c r="A20" s="377">
        <v>12</v>
      </c>
      <c r="B20" s="377"/>
      <c r="C20" s="377"/>
      <c r="D20" s="378"/>
      <c r="E20" s="378"/>
      <c r="F20" s="378"/>
      <c r="G20" s="378"/>
      <c r="H20" s="378"/>
      <c r="I20" s="378"/>
      <c r="J20" s="378"/>
      <c r="K20" s="378"/>
    </row>
    <row r="21" spans="1:11" s="195" customFormat="1" ht="15" x14ac:dyDescent="0.2">
      <c r="A21" s="377">
        <v>13</v>
      </c>
      <c r="B21" s="377"/>
      <c r="C21" s="377"/>
      <c r="D21" s="378"/>
      <c r="E21" s="378"/>
      <c r="F21" s="378"/>
      <c r="G21" s="378"/>
      <c r="H21" s="378"/>
      <c r="I21" s="378"/>
      <c r="J21" s="378"/>
      <c r="K21" s="378"/>
    </row>
    <row r="22" spans="1:11" s="195" customFormat="1" ht="15" x14ac:dyDescent="0.2">
      <c r="A22" s="377">
        <v>14</v>
      </c>
      <c r="B22" s="377"/>
      <c r="C22" s="377"/>
      <c r="D22" s="378"/>
      <c r="E22" s="378"/>
      <c r="F22" s="378"/>
      <c r="G22" s="378"/>
      <c r="H22" s="378"/>
      <c r="I22" s="378"/>
      <c r="J22" s="378"/>
      <c r="K22" s="378"/>
    </row>
    <row r="23" spans="1:11" s="195" customFormat="1" ht="15" x14ac:dyDescent="0.2">
      <c r="A23" s="377">
        <v>15</v>
      </c>
      <c r="B23" s="377"/>
      <c r="C23" s="377"/>
      <c r="D23" s="378"/>
      <c r="E23" s="378"/>
      <c r="F23" s="378"/>
      <c r="G23" s="378"/>
      <c r="H23" s="378"/>
      <c r="I23" s="378"/>
      <c r="J23" s="378"/>
      <c r="K23" s="378"/>
    </row>
    <row r="24" spans="1:11" s="195" customFormat="1" ht="15" x14ac:dyDescent="0.2">
      <c r="A24" s="377">
        <v>16</v>
      </c>
      <c r="B24" s="377"/>
      <c r="C24" s="377"/>
      <c r="D24" s="378"/>
      <c r="E24" s="378"/>
      <c r="F24" s="378"/>
      <c r="G24" s="378"/>
      <c r="H24" s="378"/>
      <c r="I24" s="378"/>
      <c r="J24" s="378"/>
      <c r="K24" s="378"/>
    </row>
    <row r="25" spans="1:11" s="195" customFormat="1" ht="15" x14ac:dyDescent="0.2">
      <c r="A25" s="377">
        <v>17</v>
      </c>
      <c r="B25" s="377"/>
      <c r="C25" s="377"/>
      <c r="D25" s="378"/>
      <c r="E25" s="378"/>
      <c r="F25" s="378"/>
      <c r="G25" s="378"/>
      <c r="H25" s="378"/>
      <c r="I25" s="378"/>
      <c r="J25" s="378"/>
      <c r="K25" s="378"/>
    </row>
    <row r="26" spans="1:11" s="195" customFormat="1" ht="15" x14ac:dyDescent="0.2">
      <c r="A26" s="377">
        <v>18</v>
      </c>
      <c r="B26" s="377"/>
      <c r="C26" s="377"/>
      <c r="D26" s="378"/>
      <c r="E26" s="378"/>
      <c r="F26" s="378"/>
      <c r="G26" s="378"/>
      <c r="H26" s="378"/>
      <c r="I26" s="378"/>
      <c r="J26" s="378"/>
      <c r="K26" s="378"/>
    </row>
    <row r="27" spans="1:11" s="195" customFormat="1" ht="15" x14ac:dyDescent="0.2">
      <c r="A27" s="377" t="s">
        <v>261</v>
      </c>
      <c r="B27" s="377"/>
      <c r="C27" s="377"/>
      <c r="D27" s="378"/>
      <c r="E27" s="378"/>
      <c r="F27" s="378"/>
      <c r="G27" s="378"/>
      <c r="H27" s="378"/>
      <c r="I27" s="378"/>
      <c r="J27" s="378"/>
      <c r="K27" s="378"/>
    </row>
    <row r="28" spans="1:11" x14ac:dyDescent="0.2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382"/>
    </row>
    <row r="29" spans="1:11" x14ac:dyDescent="0.2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</row>
    <row r="30" spans="1:11" x14ac:dyDescent="0.2">
      <c r="A30" s="383"/>
      <c r="B30" s="383"/>
      <c r="C30" s="383"/>
      <c r="D30" s="382"/>
      <c r="E30" s="382"/>
      <c r="F30" s="382"/>
      <c r="G30" s="382"/>
      <c r="H30" s="382"/>
      <c r="I30" s="382"/>
      <c r="J30" s="382"/>
      <c r="K30" s="382"/>
    </row>
    <row r="31" spans="1:11" ht="15" x14ac:dyDescent="0.3">
      <c r="A31" s="384"/>
      <c r="B31" s="384"/>
      <c r="C31" s="384"/>
      <c r="D31" s="385" t="s">
        <v>96</v>
      </c>
      <c r="E31" s="384"/>
      <c r="F31" s="384"/>
      <c r="G31" s="386"/>
      <c r="H31" s="384"/>
      <c r="I31" s="384"/>
      <c r="J31" s="384"/>
      <c r="K31" s="384"/>
    </row>
    <row r="32" spans="1:11" ht="15" x14ac:dyDescent="0.3">
      <c r="A32" s="384"/>
      <c r="B32" s="384"/>
      <c r="C32" s="384"/>
      <c r="D32" s="384"/>
      <c r="E32" s="387"/>
      <c r="F32" s="384"/>
      <c r="H32" s="387"/>
      <c r="I32" s="387"/>
      <c r="J32" s="388"/>
    </row>
    <row r="33" spans="4:9" ht="15" x14ac:dyDescent="0.3">
      <c r="D33" s="384"/>
      <c r="E33" s="389" t="s">
        <v>251</v>
      </c>
      <c r="F33" s="384"/>
      <c r="H33" s="390" t="s">
        <v>256</v>
      </c>
      <c r="I33" s="390"/>
    </row>
    <row r="34" spans="4:9" ht="15" x14ac:dyDescent="0.3">
      <c r="D34" s="384"/>
      <c r="E34" s="391" t="s">
        <v>127</v>
      </c>
      <c r="F34" s="384"/>
      <c r="H34" s="384" t="s">
        <v>252</v>
      </c>
      <c r="I34" s="384"/>
    </row>
    <row r="35" spans="4:9" ht="15" x14ac:dyDescent="0.3">
      <c r="D35" s="384"/>
      <c r="E35" s="39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200" t="str">
        <f>'ფორმა N1'!L2</f>
        <v>13/10/2020-31/10/2020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0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1" t="str">
        <f>'ფორმა N1'!A5</f>
        <v>პ/გ "ქრისტიან-დემოოკრატიული მოძრაობა"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199"/>
      <c r="G9" s="199"/>
      <c r="H9" s="199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199"/>
      <c r="G10" s="199"/>
      <c r="H10" s="199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199"/>
      <c r="G11" s="199"/>
      <c r="H11" s="199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199"/>
      <c r="G12" s="199"/>
      <c r="H12" s="199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199"/>
      <c r="G13" s="199"/>
      <c r="H13" s="199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199"/>
      <c r="G14" s="199"/>
      <c r="H14" s="199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199"/>
      <c r="G15" s="199"/>
      <c r="H15" s="199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199"/>
      <c r="G16" s="199"/>
      <c r="H16" s="199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199"/>
      <c r="G17" s="199"/>
      <c r="H17" s="199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199"/>
      <c r="G18" s="199"/>
      <c r="H18" s="199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199"/>
      <c r="G19" s="199"/>
      <c r="H19" s="199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199"/>
      <c r="G20" s="199"/>
      <c r="H20" s="199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199"/>
      <c r="G21" s="199"/>
      <c r="H21" s="199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199"/>
      <c r="G22" s="199"/>
      <c r="H22" s="199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199"/>
      <c r="G23" s="199"/>
      <c r="H23" s="199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199"/>
      <c r="G24" s="199"/>
      <c r="H24" s="199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199"/>
      <c r="G25" s="199"/>
      <c r="H25" s="199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199"/>
      <c r="G26" s="199"/>
      <c r="H26" s="199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199"/>
      <c r="G27" s="199"/>
      <c r="H27" s="199"/>
      <c r="I27" s="26"/>
    </row>
    <row r="28" spans="1:9" x14ac:dyDescent="0.2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x14ac:dyDescent="0.2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 x14ac:dyDescent="0.3">
      <c r="A31" s="179"/>
      <c r="B31" s="181" t="s">
        <v>96</v>
      </c>
      <c r="C31" s="179"/>
      <c r="D31" s="179"/>
      <c r="E31" s="182"/>
      <c r="F31" s="179"/>
      <c r="G31" s="179"/>
      <c r="H31" s="179"/>
      <c r="I31" s="179"/>
    </row>
    <row r="32" spans="1:9" ht="15" x14ac:dyDescent="0.3">
      <c r="A32" s="179"/>
      <c r="B32" s="179"/>
      <c r="C32" s="183"/>
      <c r="D32" s="179"/>
      <c r="F32" s="183"/>
      <c r="G32" s="210"/>
    </row>
    <row r="33" spans="2:6" ht="15" x14ac:dyDescent="0.3">
      <c r="B33" s="179"/>
      <c r="C33" s="185" t="s">
        <v>251</v>
      </c>
      <c r="D33" s="179"/>
      <c r="F33" s="186" t="s">
        <v>256</v>
      </c>
    </row>
    <row r="34" spans="2:6" ht="15" x14ac:dyDescent="0.3">
      <c r="B34" s="179"/>
      <c r="C34" s="187" t="s">
        <v>127</v>
      </c>
      <c r="D34" s="179"/>
      <c r="F34" s="179" t="s">
        <v>252</v>
      </c>
    </row>
    <row r="35" spans="2:6" ht="15" x14ac:dyDescent="0.3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7" zoomScale="80" zoomScaleNormal="100" zoomScaleSheetLayoutView="80" workbookViewId="0">
      <selection activeCell="D16" sqref="D16"/>
    </sheetView>
  </sheetViews>
  <sheetFormatPr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3.8554687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8" t="s">
        <v>186</v>
      </c>
      <c r="J1" s="159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0" t="str">
        <f>'ფორმა N1'!L2</f>
        <v>13/10/2020-31/10/2020</v>
      </c>
      <c r="J2" s="159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59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1" t="str">
        <f>'ფორმა N1'!A5</f>
        <v>პ/გ "ქრისტიან-დემოოკრატიული მოძრაობა"</v>
      </c>
      <c r="B5" s="201"/>
      <c r="C5" s="201"/>
      <c r="D5" s="201"/>
      <c r="E5" s="201"/>
      <c r="F5" s="201"/>
      <c r="G5" s="201"/>
      <c r="H5" s="201"/>
      <c r="I5" s="201"/>
      <c r="J5" s="186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1" t="s">
        <v>64</v>
      </c>
      <c r="B8" s="349" t="s">
        <v>344</v>
      </c>
      <c r="C8" s="350" t="s">
        <v>381</v>
      </c>
      <c r="D8" s="350" t="s">
        <v>382</v>
      </c>
      <c r="E8" s="350" t="s">
        <v>345</v>
      </c>
      <c r="F8" s="350" t="s">
        <v>358</v>
      </c>
      <c r="G8" s="350" t="s">
        <v>359</v>
      </c>
      <c r="H8" s="350" t="s">
        <v>383</v>
      </c>
      <c r="I8" s="162" t="s">
        <v>360</v>
      </c>
      <c r="J8" s="104"/>
    </row>
    <row r="9" spans="1:10" x14ac:dyDescent="0.3">
      <c r="A9" s="164">
        <v>1</v>
      </c>
      <c r="B9" s="192">
        <v>43899</v>
      </c>
      <c r="C9" s="169" t="s">
        <v>680</v>
      </c>
      <c r="D9" s="169">
        <v>401996033</v>
      </c>
      <c r="E9" s="168" t="s">
        <v>679</v>
      </c>
      <c r="F9" s="168">
        <v>900</v>
      </c>
      <c r="G9" s="168">
        <v>900</v>
      </c>
      <c r="H9" s="168"/>
      <c r="I9" s="168">
        <v>900</v>
      </c>
      <c r="J9" s="104"/>
    </row>
    <row r="10" spans="1:10" ht="30" x14ac:dyDescent="0.3">
      <c r="A10" s="164">
        <v>2</v>
      </c>
      <c r="B10" s="192">
        <v>43899</v>
      </c>
      <c r="C10" s="169" t="s">
        <v>681</v>
      </c>
      <c r="D10" s="169">
        <v>202159788</v>
      </c>
      <c r="E10" s="168" t="s">
        <v>682</v>
      </c>
      <c r="F10" s="168">
        <v>8569</v>
      </c>
      <c r="G10" s="168">
        <v>8659</v>
      </c>
      <c r="H10" s="168"/>
      <c r="I10" s="168">
        <v>8569</v>
      </c>
      <c r="J10" s="104"/>
    </row>
    <row r="11" spans="1:10" x14ac:dyDescent="0.3">
      <c r="A11" s="164">
        <v>3</v>
      </c>
      <c r="B11" s="192">
        <v>43838</v>
      </c>
      <c r="C11" s="169" t="s">
        <v>683</v>
      </c>
      <c r="D11" s="97">
        <v>405186855</v>
      </c>
      <c r="E11" s="168" t="s">
        <v>684</v>
      </c>
      <c r="F11" s="168">
        <v>20000</v>
      </c>
      <c r="G11" s="168">
        <v>20000</v>
      </c>
      <c r="H11" s="168">
        <v>15000</v>
      </c>
      <c r="I11" s="168">
        <v>5000</v>
      </c>
      <c r="J11" s="104"/>
    </row>
    <row r="12" spans="1:10" x14ac:dyDescent="0.3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4"/>
    </row>
    <row r="13" spans="1:10" x14ac:dyDescent="0.3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4"/>
    </row>
    <row r="14" spans="1:10" x14ac:dyDescent="0.3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4"/>
    </row>
    <row r="15" spans="1:10" x14ac:dyDescent="0.3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4"/>
    </row>
    <row r="16" spans="1:10" x14ac:dyDescent="0.3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4"/>
    </row>
    <row r="17" spans="1:10" x14ac:dyDescent="0.3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4"/>
    </row>
    <row r="18" spans="1:10" x14ac:dyDescent="0.3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4"/>
    </row>
    <row r="19" spans="1:10" x14ac:dyDescent="0.3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4"/>
    </row>
    <row r="20" spans="1:10" x14ac:dyDescent="0.3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4"/>
    </row>
    <row r="21" spans="1:10" x14ac:dyDescent="0.3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4"/>
    </row>
    <row r="22" spans="1:10" x14ac:dyDescent="0.3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4"/>
    </row>
    <row r="23" spans="1:10" x14ac:dyDescent="0.3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4"/>
    </row>
    <row r="24" spans="1:10" x14ac:dyDescent="0.3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4"/>
    </row>
    <row r="25" spans="1:10" x14ac:dyDescent="0.3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4"/>
    </row>
    <row r="26" spans="1:10" x14ac:dyDescent="0.3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4"/>
    </row>
    <row r="27" spans="1:10" x14ac:dyDescent="0.3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4"/>
    </row>
    <row r="28" spans="1:10" x14ac:dyDescent="0.3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4"/>
    </row>
    <row r="29" spans="1:10" x14ac:dyDescent="0.3">
      <c r="A29" s="164">
        <v>21</v>
      </c>
      <c r="B29" s="192"/>
      <c r="C29" s="172"/>
      <c r="D29" s="172"/>
      <c r="E29" s="171"/>
      <c r="F29" s="171"/>
      <c r="G29" s="171"/>
      <c r="H29" s="240"/>
      <c r="I29" s="168"/>
      <c r="J29" s="104"/>
    </row>
    <row r="30" spans="1:10" x14ac:dyDescent="0.3">
      <c r="A30" s="164">
        <v>22</v>
      </c>
      <c r="B30" s="192"/>
      <c r="C30" s="172"/>
      <c r="D30" s="172"/>
      <c r="E30" s="171"/>
      <c r="F30" s="171"/>
      <c r="G30" s="171"/>
      <c r="H30" s="240"/>
      <c r="I30" s="168"/>
      <c r="J30" s="104"/>
    </row>
    <row r="31" spans="1:10" x14ac:dyDescent="0.3">
      <c r="A31" s="164">
        <v>23</v>
      </c>
      <c r="B31" s="192"/>
      <c r="C31" s="172"/>
      <c r="D31" s="172"/>
      <c r="E31" s="171"/>
      <c r="F31" s="171"/>
      <c r="G31" s="171"/>
      <c r="H31" s="240"/>
      <c r="I31" s="168"/>
      <c r="J31" s="104"/>
    </row>
    <row r="32" spans="1:10" x14ac:dyDescent="0.3">
      <c r="A32" s="164">
        <v>24</v>
      </c>
      <c r="B32" s="192"/>
      <c r="C32" s="172"/>
      <c r="D32" s="172"/>
      <c r="E32" s="171"/>
      <c r="F32" s="171"/>
      <c r="G32" s="171"/>
      <c r="H32" s="240"/>
      <c r="I32" s="168"/>
      <c r="J32" s="104"/>
    </row>
    <row r="33" spans="1:12" x14ac:dyDescent="0.3">
      <c r="A33" s="164">
        <v>25</v>
      </c>
      <c r="B33" s="192"/>
      <c r="C33" s="172"/>
      <c r="D33" s="172"/>
      <c r="E33" s="171"/>
      <c r="F33" s="171"/>
      <c r="G33" s="171"/>
      <c r="H33" s="240"/>
      <c r="I33" s="168"/>
      <c r="J33" s="104"/>
    </row>
    <row r="34" spans="1:12" x14ac:dyDescent="0.3">
      <c r="A34" s="164">
        <v>26</v>
      </c>
      <c r="B34" s="192"/>
      <c r="C34" s="172"/>
      <c r="D34" s="172"/>
      <c r="E34" s="171"/>
      <c r="F34" s="171"/>
      <c r="G34" s="171"/>
      <c r="H34" s="240"/>
      <c r="I34" s="168"/>
      <c r="J34" s="104"/>
    </row>
    <row r="35" spans="1:12" x14ac:dyDescent="0.3">
      <c r="A35" s="164">
        <v>27</v>
      </c>
      <c r="B35" s="192"/>
      <c r="C35" s="172"/>
      <c r="D35" s="172"/>
      <c r="E35" s="171"/>
      <c r="F35" s="171"/>
      <c r="G35" s="171"/>
      <c r="H35" s="240"/>
      <c r="I35" s="168"/>
      <c r="J35" s="104"/>
    </row>
    <row r="36" spans="1:12" x14ac:dyDescent="0.3">
      <c r="A36" s="164">
        <v>28</v>
      </c>
      <c r="B36" s="192"/>
      <c r="C36" s="172"/>
      <c r="D36" s="172"/>
      <c r="E36" s="171"/>
      <c r="F36" s="171"/>
      <c r="G36" s="171"/>
      <c r="H36" s="240"/>
      <c r="I36" s="168"/>
      <c r="J36" s="104"/>
    </row>
    <row r="37" spans="1:12" x14ac:dyDescent="0.3">
      <c r="A37" s="164">
        <v>29</v>
      </c>
      <c r="B37" s="192"/>
      <c r="C37" s="172"/>
      <c r="D37" s="172"/>
      <c r="E37" s="171"/>
      <c r="F37" s="171"/>
      <c r="G37" s="171"/>
      <c r="H37" s="240"/>
      <c r="I37" s="168"/>
      <c r="J37" s="104"/>
    </row>
    <row r="38" spans="1:12" x14ac:dyDescent="0.3">
      <c r="A38" s="164" t="s">
        <v>261</v>
      </c>
      <c r="B38" s="192"/>
      <c r="C38" s="172"/>
      <c r="D38" s="172"/>
      <c r="E38" s="171"/>
      <c r="F38" s="171"/>
      <c r="G38" s="241"/>
      <c r="H38" s="250" t="s">
        <v>374</v>
      </c>
      <c r="I38" s="354">
        <f>SUM(I9:I37)</f>
        <v>14469</v>
      </c>
      <c r="J38" s="104"/>
    </row>
    <row r="40" spans="1:12" x14ac:dyDescent="0.3">
      <c r="A40" s="179" t="s">
        <v>396</v>
      </c>
    </row>
    <row r="42" spans="1:12" x14ac:dyDescent="0.3">
      <c r="B42" s="181" t="s">
        <v>96</v>
      </c>
      <c r="F42" s="182"/>
    </row>
    <row r="43" spans="1:12" x14ac:dyDescent="0.3">
      <c r="F43" s="180"/>
      <c r="I43" s="180"/>
      <c r="J43" s="180"/>
      <c r="K43" s="180"/>
      <c r="L43" s="180"/>
    </row>
    <row r="44" spans="1:12" x14ac:dyDescent="0.3">
      <c r="C44" s="183"/>
      <c r="F44" s="183"/>
      <c r="G44" s="183"/>
      <c r="H44" s="186"/>
      <c r="I44" s="184"/>
      <c r="J44" s="180"/>
      <c r="K44" s="180"/>
      <c r="L44" s="180"/>
    </row>
    <row r="45" spans="1:12" x14ac:dyDescent="0.3">
      <c r="A45" s="180"/>
      <c r="C45" s="185" t="s">
        <v>251</v>
      </c>
      <c r="F45" s="186" t="s">
        <v>256</v>
      </c>
      <c r="G45" s="185"/>
      <c r="H45" s="185"/>
      <c r="I45" s="184"/>
      <c r="J45" s="180"/>
      <c r="K45" s="180"/>
      <c r="L45" s="180"/>
    </row>
    <row r="46" spans="1:12" x14ac:dyDescent="0.3">
      <c r="A46" s="180"/>
      <c r="C46" s="187" t="s">
        <v>127</v>
      </c>
      <c r="F46" s="179" t="s">
        <v>252</v>
      </c>
      <c r="I46" s="180"/>
      <c r="J46" s="180"/>
      <c r="K46" s="180"/>
      <c r="L46" s="180"/>
    </row>
    <row r="47" spans="1:12" s="180" customFormat="1" x14ac:dyDescent="0.3">
      <c r="B47" s="179"/>
      <c r="C47" s="187"/>
      <c r="G47" s="187"/>
      <c r="H47" s="187"/>
    </row>
    <row r="48" spans="1:12" s="180" customFormat="1" ht="12.75" x14ac:dyDescent="0.2"/>
    <row r="49" s="180" customFormat="1" ht="12.75" x14ac:dyDescent="0.2"/>
    <row r="50" s="180" customFormat="1" ht="12.75" x14ac:dyDescent="0.2"/>
    <row r="51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495" t="s">
        <v>460</v>
      </c>
      <c r="B1" s="495"/>
      <c r="C1" s="359" t="s">
        <v>97</v>
      </c>
    </row>
    <row r="2" spans="1:3" s="6" customFormat="1" ht="15" x14ac:dyDescent="0.3">
      <c r="A2" s="495"/>
      <c r="B2" s="495"/>
      <c r="C2" s="356" t="str">
        <f>'ფორმა N1'!L2</f>
        <v>13/10/2020-31/10/2020</v>
      </c>
    </row>
    <row r="3" spans="1:3" s="6" customFormat="1" ht="15" x14ac:dyDescent="0.3">
      <c r="A3" s="392" t="s">
        <v>128</v>
      </c>
      <c r="B3" s="357"/>
      <c r="C3" s="358"/>
    </row>
    <row r="4" spans="1:3" s="6" customFormat="1" ht="15" x14ac:dyDescent="0.3">
      <c r="A4" s="113"/>
      <c r="B4" s="357"/>
      <c r="C4" s="358"/>
    </row>
    <row r="5" spans="1:3" s="21" customFormat="1" ht="15" x14ac:dyDescent="0.3">
      <c r="A5" s="496" t="s">
        <v>257</v>
      </c>
      <c r="B5" s="496"/>
      <c r="C5" s="113"/>
    </row>
    <row r="6" spans="1:3" s="21" customFormat="1" ht="15" x14ac:dyDescent="0.3">
      <c r="A6" s="497" t="str">
        <f>'ფორმა N1'!A5</f>
        <v>პ/გ "ქრისტიან-დემოოკრატიული მოძრაობა"</v>
      </c>
      <c r="B6" s="497"/>
      <c r="C6" s="113"/>
    </row>
    <row r="7" spans="1:3" x14ac:dyDescent="0.2">
      <c r="A7" s="393"/>
      <c r="B7" s="393"/>
      <c r="C7" s="393"/>
    </row>
    <row r="8" spans="1:3" x14ac:dyDescent="0.2">
      <c r="A8" s="393"/>
      <c r="B8" s="393"/>
      <c r="C8" s="393"/>
    </row>
    <row r="9" spans="1:3" ht="30" customHeight="1" x14ac:dyDescent="0.2">
      <c r="A9" s="394" t="s">
        <v>64</v>
      </c>
      <c r="B9" s="394" t="s">
        <v>11</v>
      </c>
      <c r="C9" s="395" t="s">
        <v>9</v>
      </c>
    </row>
    <row r="10" spans="1:3" ht="15" x14ac:dyDescent="0.3">
      <c r="A10" s="396">
        <v>1</v>
      </c>
      <c r="B10" s="397" t="s">
        <v>57</v>
      </c>
      <c r="C10" s="412">
        <f>'ფორმა N4'!D9+'ფორმა N5'!D9</f>
        <v>414292.29</v>
      </c>
    </row>
    <row r="11" spans="1:3" ht="15" x14ac:dyDescent="0.3">
      <c r="A11" s="399">
        <v>1.1000000000000001</v>
      </c>
      <c r="B11" s="397" t="s">
        <v>461</v>
      </c>
      <c r="C11" s="413">
        <f>'ფორმა N4'!D37+'ფორმა N5'!D37</f>
        <v>11552</v>
      </c>
    </row>
    <row r="12" spans="1:3" ht="15" x14ac:dyDescent="0.3">
      <c r="A12" s="400" t="s">
        <v>30</v>
      </c>
      <c r="B12" s="397" t="s">
        <v>462</v>
      </c>
      <c r="C12" s="413">
        <f>'ფორმა N4'!D38+'ფორმა N5'!D38</f>
        <v>1250</v>
      </c>
    </row>
    <row r="13" spans="1:3" ht="15" x14ac:dyDescent="0.3">
      <c r="A13" s="399">
        <v>1.2</v>
      </c>
      <c r="B13" s="397" t="s">
        <v>58</v>
      </c>
      <c r="C13" s="413">
        <f>'ფორმა N4'!D10+'ფორმა N5'!D10</f>
        <v>381950</v>
      </c>
    </row>
    <row r="14" spans="1:3" ht="15" x14ac:dyDescent="0.3">
      <c r="A14" s="399">
        <v>1.3</v>
      </c>
      <c r="B14" s="397" t="s">
        <v>463</v>
      </c>
      <c r="C14" s="413">
        <f>'ფორმა N4'!D15+'ფორმა N5'!D15</f>
        <v>0</v>
      </c>
    </row>
    <row r="15" spans="1:3" ht="15" x14ac:dyDescent="0.2">
      <c r="A15" s="494"/>
      <c r="B15" s="494"/>
      <c r="C15" s="494"/>
    </row>
    <row r="16" spans="1:3" ht="30" customHeight="1" x14ac:dyDescent="0.2">
      <c r="A16" s="394" t="s">
        <v>64</v>
      </c>
      <c r="B16" s="394" t="s">
        <v>232</v>
      </c>
      <c r="C16" s="395" t="s">
        <v>67</v>
      </c>
    </row>
    <row r="17" spans="1:4" ht="15" x14ac:dyDescent="0.3">
      <c r="A17" s="396">
        <v>2</v>
      </c>
      <c r="B17" s="397" t="s">
        <v>464</v>
      </c>
      <c r="C17" s="398">
        <f>'ფორმა N2'!D9+'ფორმა N2'!C26+'ფორმა N3'!D9+'ფორმა N3'!C26</f>
        <v>427760</v>
      </c>
    </row>
    <row r="18" spans="1:4" ht="15" x14ac:dyDescent="0.3">
      <c r="A18" s="401">
        <v>2.1</v>
      </c>
      <c r="B18" s="397" t="s">
        <v>465</v>
      </c>
      <c r="C18" s="397">
        <f>'ფორმა N2'!D17+'ფორმა N3'!D17</f>
        <v>414985</v>
      </c>
    </row>
    <row r="19" spans="1:4" ht="15" x14ac:dyDescent="0.3">
      <c r="A19" s="401">
        <v>2.2000000000000002</v>
      </c>
      <c r="B19" s="397" t="s">
        <v>466</v>
      </c>
      <c r="C19" s="397">
        <f>'ფორმა N2'!D18+'ფორმა N3'!D18</f>
        <v>0</v>
      </c>
    </row>
    <row r="20" spans="1:4" ht="15" x14ac:dyDescent="0.3">
      <c r="A20" s="401">
        <v>2.2999999999999998</v>
      </c>
      <c r="B20" s="397" t="s">
        <v>467</v>
      </c>
      <c r="C20" s="402">
        <f>SUM(C21:C25)</f>
        <v>12775</v>
      </c>
    </row>
    <row r="21" spans="1:4" ht="15" x14ac:dyDescent="0.3">
      <c r="A21" s="400" t="s">
        <v>468</v>
      </c>
      <c r="B21" s="403" t="s">
        <v>469</v>
      </c>
      <c r="C21" s="397">
        <f>'ფორმა N2'!D13+'ფორმა N3'!D13</f>
        <v>12775</v>
      </c>
    </row>
    <row r="22" spans="1:4" ht="15" x14ac:dyDescent="0.3">
      <c r="A22" s="400" t="s">
        <v>470</v>
      </c>
      <c r="B22" s="403" t="s">
        <v>471</v>
      </c>
      <c r="C22" s="397">
        <f>'ფორმა N2'!C27+'ფორმა N3'!C27</f>
        <v>0</v>
      </c>
    </row>
    <row r="23" spans="1:4" ht="15" x14ac:dyDescent="0.3">
      <c r="A23" s="400" t="s">
        <v>472</v>
      </c>
      <c r="B23" s="403" t="s">
        <v>473</v>
      </c>
      <c r="C23" s="397">
        <f>'ფორმა N2'!D14+'ფორმა N3'!D14</f>
        <v>0</v>
      </c>
    </row>
    <row r="24" spans="1:4" ht="15" x14ac:dyDescent="0.3">
      <c r="A24" s="400" t="s">
        <v>474</v>
      </c>
      <c r="B24" s="403" t="s">
        <v>475</v>
      </c>
      <c r="C24" s="397">
        <f>'ფორმა N2'!C31+'ფორმა N3'!C31</f>
        <v>0</v>
      </c>
    </row>
    <row r="25" spans="1:4" ht="15" x14ac:dyDescent="0.3">
      <c r="A25" s="400" t="s">
        <v>476</v>
      </c>
      <c r="B25" s="403" t="s">
        <v>477</v>
      </c>
      <c r="C25" s="397">
        <f>'ფორმა N2'!D11+'ფორმა N3'!D11</f>
        <v>0</v>
      </c>
    </row>
    <row r="26" spans="1:4" ht="15" x14ac:dyDescent="0.3">
      <c r="A26" s="410"/>
      <c r="B26" s="409"/>
      <c r="C26" s="408"/>
    </row>
    <row r="27" spans="1:4" ht="15" x14ac:dyDescent="0.3">
      <c r="A27" s="410"/>
      <c r="B27" s="409"/>
      <c r="C27" s="408"/>
    </row>
    <row r="28" spans="1:4" ht="15" x14ac:dyDescent="0.3">
      <c r="A28" s="21"/>
      <c r="B28" s="21"/>
      <c r="C28" s="21"/>
      <c r="D28" s="407"/>
    </row>
    <row r="29" spans="1:4" ht="15" x14ac:dyDescent="0.3">
      <c r="A29" s="193" t="s">
        <v>96</v>
      </c>
      <c r="B29" s="21"/>
      <c r="C29" s="21"/>
      <c r="D29" s="407"/>
    </row>
    <row r="30" spans="1:4" ht="15" x14ac:dyDescent="0.3">
      <c r="A30" s="21"/>
      <c r="B30" s="21"/>
      <c r="C30" s="21"/>
      <c r="D30" s="407"/>
    </row>
    <row r="31" spans="1:4" ht="15" x14ac:dyDescent="0.3">
      <c r="A31" s="21"/>
      <c r="B31" s="21"/>
      <c r="C31" s="21"/>
      <c r="D31" s="406"/>
    </row>
    <row r="32" spans="1:4" ht="15" x14ac:dyDescent="0.3">
      <c r="B32" s="193" t="s">
        <v>254</v>
      </c>
      <c r="C32" s="21"/>
      <c r="D32" s="406"/>
    </row>
    <row r="33" spans="2:4" ht="15" x14ac:dyDescent="0.3">
      <c r="B33" s="21" t="s">
        <v>253</v>
      </c>
      <c r="C33" s="21"/>
      <c r="D33" s="406"/>
    </row>
    <row r="34" spans="2:4" x14ac:dyDescent="0.2">
      <c r="B34" s="405" t="s">
        <v>127</v>
      </c>
      <c r="D34" s="40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74" t="s">
        <v>97</v>
      </c>
      <c r="D1" s="474"/>
      <c r="E1" s="107"/>
    </row>
    <row r="2" spans="1:7" x14ac:dyDescent="0.3">
      <c r="A2" s="75" t="s">
        <v>128</v>
      </c>
      <c r="B2" s="75"/>
      <c r="C2" s="472" t="str">
        <f>'ფორმა N1'!L2</f>
        <v>13/10/2020-31/10/2020</v>
      </c>
      <c r="D2" s="473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7" t="str">
        <f>'ფორმა N1'!A5</f>
        <v>პ/გ "ქრისტიან-დემოოკრატიული მოძრაობა"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2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6" t="s">
        <v>87</v>
      </c>
      <c r="B28" s="226" t="s">
        <v>291</v>
      </c>
      <c r="C28" s="8"/>
      <c r="D28" s="8"/>
      <c r="E28" s="107"/>
    </row>
    <row r="29" spans="1:5" x14ac:dyDescent="0.3">
      <c r="A29" s="226" t="s">
        <v>88</v>
      </c>
      <c r="B29" s="226" t="s">
        <v>294</v>
      </c>
      <c r="C29" s="8"/>
      <c r="D29" s="8"/>
      <c r="E29" s="107"/>
    </row>
    <row r="30" spans="1:5" x14ac:dyDescent="0.3">
      <c r="A30" s="226" t="s">
        <v>393</v>
      </c>
      <c r="B30" s="226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6" t="s">
        <v>12</v>
      </c>
      <c r="B32" s="226" t="s">
        <v>439</v>
      </c>
      <c r="C32" s="8"/>
      <c r="D32" s="8"/>
      <c r="E32" s="107"/>
    </row>
    <row r="33" spans="1:9" x14ac:dyDescent="0.3">
      <c r="A33" s="226" t="s">
        <v>13</v>
      </c>
      <c r="B33" s="226" t="s">
        <v>440</v>
      </c>
      <c r="C33" s="8"/>
      <c r="D33" s="8"/>
      <c r="E33" s="107"/>
    </row>
    <row r="34" spans="1:9" x14ac:dyDescent="0.3">
      <c r="A34" s="226" t="s">
        <v>264</v>
      </c>
      <c r="B34" s="226" t="s">
        <v>441</v>
      </c>
      <c r="C34" s="8"/>
      <c r="D34" s="8"/>
      <c r="E34" s="107"/>
    </row>
    <row r="35" spans="1:9" x14ac:dyDescent="0.3">
      <c r="A35" s="87" t="s">
        <v>34</v>
      </c>
      <c r="B35" s="239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L19" sqref="L19"/>
    </sheetView>
  </sheetViews>
  <sheetFormatPr defaultRowHeight="12.75" x14ac:dyDescent="0.2"/>
  <cols>
    <col min="1" max="1" width="4.28515625" style="414" customWidth="1"/>
    <col min="2" max="2" width="20.7109375" style="414" customWidth="1"/>
    <col min="3" max="3" width="16.7109375" style="414" customWidth="1"/>
    <col min="4" max="4" width="17.85546875" style="414" customWidth="1"/>
    <col min="5" max="5" width="13.5703125" style="414" customWidth="1"/>
    <col min="6" max="6" width="21.85546875" style="414" customWidth="1"/>
    <col min="7" max="7" width="11.7109375" style="414" customWidth="1"/>
    <col min="8" max="8" width="17.7109375" style="414" customWidth="1"/>
    <col min="9" max="16384" width="9.140625" style="414"/>
  </cols>
  <sheetData>
    <row r="1" spans="1:8" ht="15" x14ac:dyDescent="0.2">
      <c r="A1" s="501" t="s">
        <v>479</v>
      </c>
      <c r="B1" s="501"/>
      <c r="C1" s="501"/>
      <c r="D1" s="501"/>
      <c r="E1" s="501"/>
      <c r="F1" s="501"/>
      <c r="G1" s="77" t="s">
        <v>97</v>
      </c>
      <c r="H1" s="77"/>
    </row>
    <row r="2" spans="1:8" ht="15" x14ac:dyDescent="0.3">
      <c r="A2" s="502" t="s">
        <v>128</v>
      </c>
      <c r="B2" s="502"/>
      <c r="C2" s="502"/>
      <c r="D2" s="502"/>
      <c r="E2" s="415"/>
      <c r="F2" s="415"/>
      <c r="G2" s="416" t="str">
        <f>'ფორმა N1'!L2</f>
        <v>13/10/2020-31/10/2020</v>
      </c>
      <c r="H2" s="416"/>
    </row>
    <row r="3" spans="1:8" ht="15" x14ac:dyDescent="0.3">
      <c r="A3" s="415"/>
      <c r="B3" s="415"/>
      <c r="C3" s="415"/>
      <c r="D3" s="415"/>
      <c r="E3" s="415"/>
      <c r="F3" s="415"/>
      <c r="G3" s="415"/>
      <c r="H3" s="415"/>
    </row>
    <row r="4" spans="1:8" ht="15" x14ac:dyDescent="0.3">
      <c r="A4" s="503" t="s">
        <v>480</v>
      </c>
      <c r="B4" s="503"/>
      <c r="C4" s="503"/>
      <c r="D4" s="415"/>
      <c r="E4" s="415"/>
      <c r="F4" s="415"/>
      <c r="G4" s="415"/>
      <c r="H4" s="415"/>
    </row>
    <row r="5" spans="1:8" x14ac:dyDescent="0.2">
      <c r="A5" s="507" t="str">
        <f>'ფორმა N1'!A5:F5</f>
        <v>პ/გ "ქრისტიან-დემოოკრატიული მოძრაობა"</v>
      </c>
      <c r="B5" s="507"/>
      <c r="C5" s="507"/>
      <c r="D5" s="507"/>
      <c r="E5" s="507"/>
    </row>
    <row r="6" spans="1:8" ht="15" x14ac:dyDescent="0.3">
      <c r="A6" s="504" t="s">
        <v>481</v>
      </c>
      <c r="B6" s="504"/>
      <c r="C6" s="504"/>
      <c r="D6" s="500" t="s">
        <v>482</v>
      </c>
      <c r="E6" s="500"/>
      <c r="F6" s="417"/>
      <c r="G6" s="418"/>
      <c r="H6" s="419"/>
    </row>
    <row r="7" spans="1:8" ht="15" x14ac:dyDescent="0.3">
      <c r="A7" s="504" t="s">
        <v>483</v>
      </c>
      <c r="B7" s="504"/>
      <c r="C7" s="504"/>
      <c r="D7" s="505" t="s">
        <v>484</v>
      </c>
      <c r="E7" s="500"/>
      <c r="F7" s="417"/>
      <c r="G7" s="418"/>
      <c r="H7" s="419"/>
    </row>
    <row r="8" spans="1:8" ht="15" x14ac:dyDescent="0.3">
      <c r="A8" s="504" t="s">
        <v>485</v>
      </c>
      <c r="B8" s="504"/>
      <c r="C8" s="504"/>
      <c r="D8" s="500" t="s">
        <v>486</v>
      </c>
      <c r="E8" s="500"/>
      <c r="F8" s="417"/>
      <c r="G8" s="418"/>
      <c r="H8" s="419"/>
    </row>
    <row r="9" spans="1:8" ht="15" x14ac:dyDescent="0.3">
      <c r="A9" s="498" t="s">
        <v>487</v>
      </c>
      <c r="B9" s="498"/>
      <c r="C9" s="498"/>
      <c r="D9" s="499">
        <v>44131</v>
      </c>
      <c r="E9" s="500"/>
      <c r="F9" s="417"/>
      <c r="G9" s="418"/>
      <c r="H9" s="419"/>
    </row>
    <row r="10" spans="1:8" ht="15" x14ac:dyDescent="0.3">
      <c r="A10" s="498" t="s">
        <v>488</v>
      </c>
      <c r="B10" s="498"/>
      <c r="C10" s="498"/>
      <c r="D10" s="500"/>
      <c r="E10" s="500"/>
      <c r="F10" s="417"/>
      <c r="G10" s="418"/>
      <c r="H10" s="419"/>
    </row>
    <row r="11" spans="1:8" ht="15" x14ac:dyDescent="0.3">
      <c r="A11" s="498" t="s">
        <v>489</v>
      </c>
      <c r="B11" s="498"/>
      <c r="C11" s="498"/>
      <c r="D11" s="500"/>
      <c r="E11" s="500"/>
      <c r="F11" s="417"/>
      <c r="G11" s="418"/>
      <c r="H11" s="419"/>
    </row>
    <row r="12" spans="1:8" ht="15" x14ac:dyDescent="0.3">
      <c r="A12" s="498" t="s">
        <v>490</v>
      </c>
      <c r="B12" s="498"/>
      <c r="C12" s="498"/>
      <c r="D12" s="500" t="s">
        <v>491</v>
      </c>
      <c r="E12" s="500"/>
      <c r="F12" s="417"/>
      <c r="G12" s="418"/>
      <c r="H12" s="419"/>
    </row>
    <row r="13" spans="1:8" ht="15" x14ac:dyDescent="0.3">
      <c r="A13" s="514" t="s">
        <v>492</v>
      </c>
      <c r="B13" s="514"/>
      <c r="C13" s="514"/>
      <c r="D13" s="500"/>
      <c r="E13" s="500"/>
      <c r="F13" s="417"/>
      <c r="G13" s="418"/>
      <c r="H13" s="419"/>
    </row>
    <row r="14" spans="1:8" ht="15" x14ac:dyDescent="0.3">
      <c r="A14" s="504" t="s">
        <v>493</v>
      </c>
      <c r="B14" s="504"/>
      <c r="C14" s="504"/>
      <c r="D14" s="500"/>
      <c r="E14" s="500"/>
      <c r="F14" s="417"/>
      <c r="G14" s="418"/>
      <c r="H14" s="419"/>
    </row>
    <row r="15" spans="1:8" x14ac:dyDescent="0.2">
      <c r="E15" s="417"/>
      <c r="F15" s="417"/>
      <c r="G15" s="417"/>
    </row>
    <row r="16" spans="1:8" ht="15" x14ac:dyDescent="0.3">
      <c r="A16" s="508" t="s">
        <v>494</v>
      </c>
      <c r="B16" s="508"/>
      <c r="C16" s="508"/>
      <c r="D16" s="508"/>
      <c r="E16" s="419"/>
      <c r="F16" s="419"/>
      <c r="G16" s="419"/>
      <c r="H16" s="419"/>
    </row>
    <row r="17" spans="1:8" ht="15" x14ac:dyDescent="0.3">
      <c r="A17" s="420" t="s">
        <v>64</v>
      </c>
      <c r="B17" s="421" t="s">
        <v>215</v>
      </c>
      <c r="C17" s="421" t="s">
        <v>312</v>
      </c>
      <c r="D17" s="421" t="s">
        <v>313</v>
      </c>
      <c r="E17" s="421" t="s">
        <v>317</v>
      </c>
      <c r="F17" s="421" t="s">
        <v>320</v>
      </c>
      <c r="G17" s="421" t="s">
        <v>495</v>
      </c>
      <c r="H17" s="421" t="s">
        <v>496</v>
      </c>
    </row>
    <row r="18" spans="1:8" ht="15" x14ac:dyDescent="0.2">
      <c r="A18" s="422">
        <v>1</v>
      </c>
      <c r="B18" s="423" t="s">
        <v>497</v>
      </c>
      <c r="C18" s="424" t="s">
        <v>498</v>
      </c>
      <c r="D18" s="424" t="s">
        <v>499</v>
      </c>
      <c r="E18" s="424"/>
      <c r="F18" s="424" t="s">
        <v>500</v>
      </c>
      <c r="G18" s="424"/>
      <c r="H18" s="424"/>
    </row>
    <row r="19" spans="1:8" ht="15" x14ac:dyDescent="0.2">
      <c r="A19" s="422">
        <v>2</v>
      </c>
      <c r="B19" s="423"/>
      <c r="C19" s="424"/>
      <c r="D19" s="424"/>
      <c r="E19" s="424"/>
      <c r="F19" s="424" t="s">
        <v>500</v>
      </c>
      <c r="G19" s="424"/>
      <c r="H19" s="424"/>
    </row>
    <row r="20" spans="1:8" ht="15" x14ac:dyDescent="0.2">
      <c r="A20" s="422">
        <v>3</v>
      </c>
      <c r="B20" s="425"/>
      <c r="C20" s="425"/>
      <c r="D20" s="425"/>
      <c r="E20" s="425"/>
      <c r="F20" s="424" t="s">
        <v>0</v>
      </c>
      <c r="G20" s="425"/>
      <c r="H20" s="425"/>
    </row>
    <row r="21" spans="1:8" ht="15" x14ac:dyDescent="0.2">
      <c r="A21" s="422">
        <v>4</v>
      </c>
      <c r="B21" s="425"/>
      <c r="C21" s="425"/>
      <c r="D21" s="425"/>
      <c r="E21" s="425"/>
      <c r="F21" s="424" t="s">
        <v>319</v>
      </c>
      <c r="G21" s="459">
        <v>305560</v>
      </c>
      <c r="H21" s="424" t="s">
        <v>678</v>
      </c>
    </row>
    <row r="22" spans="1:8" ht="15" x14ac:dyDescent="0.2">
      <c r="A22" s="422">
        <v>5</v>
      </c>
      <c r="B22" s="425"/>
      <c r="C22" s="425"/>
      <c r="D22" s="425"/>
      <c r="E22" s="425"/>
      <c r="F22" s="424" t="s">
        <v>463</v>
      </c>
      <c r="G22" s="424"/>
      <c r="H22" s="424"/>
    </row>
    <row r="23" spans="1:8" ht="15" x14ac:dyDescent="0.2">
      <c r="A23" s="422" t="s">
        <v>261</v>
      </c>
      <c r="B23" s="425"/>
      <c r="C23" s="425"/>
      <c r="D23" s="425"/>
      <c r="E23" s="425"/>
      <c r="F23" s="424" t="s">
        <v>463</v>
      </c>
      <c r="G23" s="425"/>
      <c r="H23" s="425"/>
    </row>
    <row r="24" spans="1:8" ht="15" x14ac:dyDescent="0.2">
      <c r="A24" s="422"/>
      <c r="B24" s="423"/>
      <c r="C24" s="424"/>
      <c r="D24" s="424"/>
      <c r="E24" s="425"/>
      <c r="F24" s="424" t="s">
        <v>500</v>
      </c>
      <c r="G24" s="425"/>
      <c r="H24" s="424"/>
    </row>
    <row r="25" spans="1:8" ht="15" x14ac:dyDescent="0.2">
      <c r="A25" s="422"/>
      <c r="B25" s="425"/>
      <c r="C25" s="425"/>
      <c r="D25" s="425"/>
      <c r="E25" s="425"/>
      <c r="F25" s="424" t="s">
        <v>500</v>
      </c>
      <c r="G25" s="425"/>
      <c r="H25" s="425"/>
    </row>
    <row r="26" spans="1:8" ht="15" x14ac:dyDescent="0.3">
      <c r="A26" s="509"/>
      <c r="B26" s="510"/>
      <c r="C26" s="510"/>
      <c r="D26" s="510"/>
      <c r="E26" s="511"/>
      <c r="F26" s="426" t="s">
        <v>374</v>
      </c>
      <c r="G26" s="460">
        <f>G18+G19+G20+G21+G22+G23+G24+G25</f>
        <v>305560</v>
      </c>
      <c r="H26" s="427"/>
    </row>
    <row r="27" spans="1:8" ht="15" x14ac:dyDescent="0.3">
      <c r="A27" s="419"/>
      <c r="B27" s="419"/>
      <c r="C27" s="419"/>
      <c r="D27" s="419"/>
      <c r="E27" s="419"/>
      <c r="F27" s="428"/>
      <c r="G27" s="419"/>
      <c r="H27" s="419"/>
    </row>
    <row r="28" spans="1:8" ht="15" customHeight="1" x14ac:dyDescent="0.3">
      <c r="A28" s="512" t="s">
        <v>501</v>
      </c>
      <c r="B28" s="512"/>
      <c r="C28" s="512"/>
      <c r="D28" s="512"/>
      <c r="E28" s="512"/>
      <c r="F28" s="512"/>
      <c r="G28" s="512"/>
      <c r="H28" s="512"/>
    </row>
    <row r="29" spans="1:8" ht="15" x14ac:dyDescent="0.3">
      <c r="A29" s="419"/>
      <c r="B29" s="429"/>
      <c r="C29" s="419"/>
      <c r="D29" s="419"/>
      <c r="E29" s="419"/>
      <c r="F29" s="419"/>
      <c r="G29" s="419"/>
      <c r="H29" s="419"/>
    </row>
    <row r="30" spans="1:8" ht="15" x14ac:dyDescent="0.3">
      <c r="A30" s="419"/>
      <c r="B30" s="430" t="s">
        <v>96</v>
      </c>
      <c r="C30" s="431"/>
      <c r="D30" s="431"/>
      <c r="E30" s="432"/>
      <c r="F30" s="431"/>
      <c r="G30" s="419"/>
      <c r="H30" s="419"/>
    </row>
    <row r="31" spans="1:8" ht="15" x14ac:dyDescent="0.3">
      <c r="B31" s="431"/>
      <c r="C31" s="433" t="s">
        <v>251</v>
      </c>
      <c r="D31" s="431"/>
      <c r="E31" s="513" t="s">
        <v>256</v>
      </c>
      <c r="F31" s="513"/>
      <c r="G31" s="513"/>
      <c r="H31" s="418"/>
    </row>
    <row r="32" spans="1:8" ht="15" x14ac:dyDescent="0.3">
      <c r="B32" s="431"/>
      <c r="C32" s="434" t="s">
        <v>127</v>
      </c>
      <c r="D32" s="431"/>
      <c r="E32" s="506" t="s">
        <v>252</v>
      </c>
      <c r="F32" s="506"/>
      <c r="G32" s="506"/>
      <c r="H32" s="419"/>
    </row>
  </sheetData>
  <mergeCells count="27">
    <mergeCell ref="E32:G32"/>
    <mergeCell ref="A5:E5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1:F1"/>
    <mergeCell ref="A2:D2"/>
    <mergeCell ref="A4:C4"/>
    <mergeCell ref="A6:C6"/>
    <mergeCell ref="D6:E6"/>
    <mergeCell ref="A7:C7"/>
    <mergeCell ref="D7:E7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1"/>
      <c r="C1" s="474" t="s">
        <v>97</v>
      </c>
      <c r="D1" s="474"/>
      <c r="E1" s="112"/>
    </row>
    <row r="2" spans="1:12" s="6" customFormat="1" x14ac:dyDescent="0.3">
      <c r="A2" s="75" t="s">
        <v>128</v>
      </c>
      <c r="B2" s="231"/>
      <c r="C2" s="475" t="str">
        <f>'ფორმა N1'!L2</f>
        <v>13/10/2020-31/10/2020</v>
      </c>
      <c r="D2" s="476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118" t="str">
        <f>'ფორმა N1'!A5</f>
        <v>პ/გ "ქრისტიან-დემოოკრატიული მოძრაობა"</v>
      </c>
      <c r="B5" s="233"/>
      <c r="C5" s="60"/>
      <c r="D5" s="60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8">
        <v>1</v>
      </c>
      <c r="B9" s="218" t="s">
        <v>65</v>
      </c>
      <c r="C9" s="84">
        <f>C12+C16+C26</f>
        <v>427760</v>
      </c>
      <c r="D9" s="84">
        <f>SUM(D10,D26)</f>
        <v>427760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C12+C16</f>
        <v>427760</v>
      </c>
      <c r="D10" s="84">
        <f>SUM(D11,D12,D16,D19,D24,D25)</f>
        <v>427760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12775</v>
      </c>
      <c r="D12" s="106">
        <f>SUM(D13:D15)</f>
        <v>12775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f>'ფორმა N1'!D28</f>
        <v>12775</v>
      </c>
      <c r="D13" s="8">
        <f>C13</f>
        <v>12775</v>
      </c>
      <c r="E13" s="112"/>
    </row>
    <row r="14" spans="1:12" s="3" customFormat="1" x14ac:dyDescent="0.3">
      <c r="A14" s="96" t="s">
        <v>437</v>
      </c>
      <c r="B14" s="96" t="s">
        <v>436</v>
      </c>
      <c r="C14" s="8"/>
      <c r="D14" s="8"/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414985</v>
      </c>
      <c r="D16" s="106">
        <f>SUM(D17:D18)</f>
        <v>414985</v>
      </c>
      <c r="E16" s="112"/>
    </row>
    <row r="17" spans="1:5" s="3" customFormat="1" x14ac:dyDescent="0.3">
      <c r="A17" s="96" t="s">
        <v>73</v>
      </c>
      <c r="B17" s="96" t="s">
        <v>75</v>
      </c>
      <c r="C17" s="8">
        <v>414985</v>
      </c>
      <c r="D17" s="8">
        <f>C17</f>
        <v>414985</v>
      </c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>
        <f>C18</f>
        <v>0</v>
      </c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2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6" t="s">
        <v>87</v>
      </c>
      <c r="B28" s="226" t="s">
        <v>291</v>
      </c>
      <c r="C28" s="8"/>
      <c r="D28" s="8"/>
      <c r="E28" s="112"/>
    </row>
    <row r="29" spans="1:5" x14ac:dyDescent="0.3">
      <c r="A29" s="226" t="s">
        <v>88</v>
      </c>
      <c r="B29" s="226" t="s">
        <v>294</v>
      </c>
      <c r="C29" s="8"/>
      <c r="D29" s="8"/>
      <c r="E29" s="112"/>
    </row>
    <row r="30" spans="1:5" x14ac:dyDescent="0.3">
      <c r="A30" s="226" t="s">
        <v>393</v>
      </c>
      <c r="B30" s="226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6" t="s">
        <v>12</v>
      </c>
      <c r="B32" s="226" t="s">
        <v>439</v>
      </c>
      <c r="C32" s="8"/>
      <c r="D32" s="8"/>
      <c r="E32" s="112"/>
    </row>
    <row r="33" spans="1:9" x14ac:dyDescent="0.3">
      <c r="A33" s="226" t="s">
        <v>13</v>
      </c>
      <c r="B33" s="226" t="s">
        <v>440</v>
      </c>
      <c r="C33" s="8"/>
      <c r="D33" s="8"/>
      <c r="E33" s="112"/>
    </row>
    <row r="34" spans="1:9" x14ac:dyDescent="0.3">
      <c r="A34" s="226" t="s">
        <v>264</v>
      </c>
      <c r="B34" s="226" t="s">
        <v>441</v>
      </c>
      <c r="C34" s="8"/>
      <c r="D34" s="8"/>
      <c r="E34" s="112"/>
    </row>
    <row r="35" spans="1:9" s="23" customFormat="1" x14ac:dyDescent="0.3">
      <c r="A35" s="87" t="s">
        <v>34</v>
      </c>
      <c r="B35" s="239" t="s">
        <v>390</v>
      </c>
      <c r="C35" s="8"/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253</v>
      </c>
      <c r="D44" s="12"/>
      <c r="E44"/>
      <c r="F44"/>
      <c r="G44"/>
      <c r="H44"/>
      <c r="I44"/>
    </row>
    <row r="45" spans="1:9" customFormat="1" ht="12.75" x14ac:dyDescent="0.2">
      <c r="B45" s="237" t="s">
        <v>127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view="pageBreakPreview" zoomScale="80" zoomScaleNormal="100" zoomScaleSheetLayoutView="80" workbookViewId="0">
      <selection activeCell="A78" sqref="A78:XFD78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5"/>
      <c r="C1" s="474" t="s">
        <v>97</v>
      </c>
      <c r="D1" s="474"/>
      <c r="E1" s="90"/>
    </row>
    <row r="2" spans="1:5" s="6" customFormat="1" x14ac:dyDescent="0.3">
      <c r="A2" s="363" t="s">
        <v>445</v>
      </c>
      <c r="B2" s="215"/>
      <c r="C2" s="472" t="str">
        <f>'ფორმა N1'!L2</f>
        <v>13/10/2020-31/10/2020</v>
      </c>
      <c r="D2" s="473"/>
      <c r="E2" s="90"/>
    </row>
    <row r="3" spans="1:5" s="6" customFormat="1" x14ac:dyDescent="0.3">
      <c r="A3" s="363" t="s">
        <v>444</v>
      </c>
      <c r="B3" s="215"/>
      <c r="C3" s="216"/>
      <c r="D3" s="216"/>
      <c r="E3" s="90"/>
    </row>
    <row r="4" spans="1:5" s="6" customFormat="1" x14ac:dyDescent="0.3">
      <c r="A4" s="75" t="s">
        <v>128</v>
      </c>
      <c r="B4" s="215"/>
      <c r="C4" s="216"/>
      <c r="D4" s="216"/>
      <c r="E4" s="90"/>
    </row>
    <row r="5" spans="1:5" x14ac:dyDescent="0.3">
      <c r="A5" s="76" t="str">
        <f>'[1]ფორმა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217" t="str">
        <f>'ფორმა N1'!A5</f>
        <v>პ/გ "ქრისტიან-დემოოკრატიული მოძრაობა"</v>
      </c>
      <c r="B6" s="79"/>
      <c r="C6" s="80"/>
      <c r="D6" s="80"/>
      <c r="E6" s="91"/>
    </row>
    <row r="7" spans="1:5" s="6" customFormat="1" x14ac:dyDescent="0.3">
      <c r="A7" s="215"/>
      <c r="B7" s="215"/>
      <c r="C7" s="77"/>
      <c r="D7" s="77"/>
      <c r="E7" s="90"/>
    </row>
    <row r="8" spans="1:5" s="6" customFormat="1" ht="30" x14ac:dyDescent="0.3">
      <c r="A8" s="88" t="s">
        <v>64</v>
      </c>
      <c r="B8" s="89" t="s">
        <v>11</v>
      </c>
      <c r="C8" s="78" t="s">
        <v>10</v>
      </c>
      <c r="D8" s="78" t="s">
        <v>9</v>
      </c>
      <c r="E8" s="90"/>
    </row>
    <row r="9" spans="1:5" s="7" customFormat="1" x14ac:dyDescent="0.2">
      <c r="A9" s="218">
        <v>1</v>
      </c>
      <c r="B9" s="218" t="s">
        <v>57</v>
      </c>
      <c r="C9" s="81">
        <f>SUM(C10,C14,C54,C57,C58,C59,C77)</f>
        <v>0</v>
      </c>
      <c r="D9" s="81">
        <f>SUM(D10,D14,D54,D57,D58,D59,D65,D73,D74)</f>
        <v>0</v>
      </c>
      <c r="E9" s="219"/>
    </row>
    <row r="10" spans="1:5" s="9" customFormat="1" ht="18" x14ac:dyDescent="0.2">
      <c r="A10" s="86">
        <v>1.1000000000000001</v>
      </c>
      <c r="B10" s="86" t="s">
        <v>58</v>
      </c>
      <c r="C10" s="82">
        <f>SUM(C11:C13)</f>
        <v>0</v>
      </c>
      <c r="D10" s="82">
        <f>SUM(D11:D13)</f>
        <v>0</v>
      </c>
      <c r="E10" s="92"/>
    </row>
    <row r="11" spans="1:5" s="10" customFormat="1" x14ac:dyDescent="0.2">
      <c r="A11" s="87" t="s">
        <v>30</v>
      </c>
      <c r="B11" s="87" t="s">
        <v>59</v>
      </c>
      <c r="C11" s="4"/>
      <c r="D11" s="4"/>
      <c r="E11" s="93"/>
    </row>
    <row r="12" spans="1:5" s="3" customFormat="1" x14ac:dyDescent="0.2">
      <c r="A12" s="87" t="s">
        <v>31</v>
      </c>
      <c r="B12" s="87" t="s">
        <v>0</v>
      </c>
      <c r="C12" s="4"/>
      <c r="D12" s="4"/>
      <c r="E12" s="94"/>
    </row>
    <row r="13" spans="1:5" s="3" customFormat="1" x14ac:dyDescent="0.3">
      <c r="A13" s="366" t="s">
        <v>447</v>
      </c>
      <c r="B13" s="367" t="s">
        <v>448</v>
      </c>
      <c r="C13" s="367"/>
      <c r="D13" s="367"/>
      <c r="E13" s="94"/>
    </row>
    <row r="14" spans="1:5" s="7" customFormat="1" x14ac:dyDescent="0.2">
      <c r="A14" s="86">
        <v>1.2</v>
      </c>
      <c r="B14" s="86" t="s">
        <v>60</v>
      </c>
      <c r="C14" s="83">
        <f>SUM(C15,C18,C30,C31,C32,C33,C36,C37,C44:C48,C52,C53)</f>
        <v>0</v>
      </c>
      <c r="D14" s="83">
        <f>SUM(D15,D18,D30,D31,D32,D33,D36,D37,D44:D48,D52,D53)</f>
        <v>0</v>
      </c>
      <c r="E14" s="219"/>
    </row>
    <row r="15" spans="1:5" s="3" customFormat="1" x14ac:dyDescent="0.2">
      <c r="A15" s="87" t="s">
        <v>32</v>
      </c>
      <c r="B15" s="87" t="s">
        <v>1</v>
      </c>
      <c r="C15" s="82">
        <f>SUM(C16:C17)</f>
        <v>0</v>
      </c>
      <c r="D15" s="82">
        <f>SUM(D16:D17)</f>
        <v>0</v>
      </c>
      <c r="E15" s="94"/>
    </row>
    <row r="16" spans="1:5" s="3" customFormat="1" x14ac:dyDescent="0.2">
      <c r="A16" s="96" t="s">
        <v>87</v>
      </c>
      <c r="B16" s="96" t="s">
        <v>61</v>
      </c>
      <c r="C16" s="4"/>
      <c r="D16" s="220"/>
      <c r="E16" s="94"/>
    </row>
    <row r="17" spans="1:6" s="3" customFormat="1" x14ac:dyDescent="0.2">
      <c r="A17" s="96" t="s">
        <v>88</v>
      </c>
      <c r="B17" s="96" t="s">
        <v>62</v>
      </c>
      <c r="C17" s="4"/>
      <c r="D17" s="220"/>
      <c r="E17" s="94"/>
    </row>
    <row r="18" spans="1:6" s="3" customFormat="1" x14ac:dyDescent="0.2">
      <c r="A18" s="87" t="s">
        <v>33</v>
      </c>
      <c r="B18" s="87" t="s">
        <v>2</v>
      </c>
      <c r="C18" s="82">
        <f>SUM(C19:C24,C29)</f>
        <v>0</v>
      </c>
      <c r="D18" s="82">
        <f>SUM(D19:D24,D29)</f>
        <v>0</v>
      </c>
      <c r="E18" s="221"/>
      <c r="F18" s="222"/>
    </row>
    <row r="19" spans="1:6" s="225" customFormat="1" ht="30" x14ac:dyDescent="0.2">
      <c r="A19" s="96" t="s">
        <v>12</v>
      </c>
      <c r="B19" s="96" t="s">
        <v>233</v>
      </c>
      <c r="C19" s="223"/>
      <c r="D19" s="39"/>
      <c r="E19" s="224"/>
    </row>
    <row r="20" spans="1:6" s="225" customFormat="1" x14ac:dyDescent="0.2">
      <c r="A20" s="96" t="s">
        <v>13</v>
      </c>
      <c r="B20" s="96" t="s">
        <v>14</v>
      </c>
      <c r="C20" s="223"/>
      <c r="D20" s="40"/>
      <c r="E20" s="224"/>
    </row>
    <row r="21" spans="1:6" s="225" customFormat="1" ht="30" x14ac:dyDescent="0.2">
      <c r="A21" s="96" t="s">
        <v>264</v>
      </c>
      <c r="B21" s="96" t="s">
        <v>22</v>
      </c>
      <c r="C21" s="223"/>
      <c r="D21" s="41"/>
      <c r="E21" s="224"/>
    </row>
    <row r="22" spans="1:6" s="225" customFormat="1" ht="16.5" customHeight="1" x14ac:dyDescent="0.2">
      <c r="A22" s="96" t="s">
        <v>265</v>
      </c>
      <c r="B22" s="96" t="s">
        <v>15</v>
      </c>
      <c r="C22" s="223"/>
      <c r="D22" s="41"/>
      <c r="E22" s="224"/>
    </row>
    <row r="23" spans="1:6" s="225" customFormat="1" ht="16.5" customHeight="1" x14ac:dyDescent="0.2">
      <c r="A23" s="96" t="s">
        <v>266</v>
      </c>
      <c r="B23" s="96" t="s">
        <v>16</v>
      </c>
      <c r="C23" s="223"/>
      <c r="D23" s="41"/>
      <c r="E23" s="224"/>
    </row>
    <row r="24" spans="1:6" s="225" customFormat="1" ht="16.5" customHeight="1" x14ac:dyDescent="0.2">
      <c r="A24" s="96" t="s">
        <v>267</v>
      </c>
      <c r="B24" s="96" t="s">
        <v>17</v>
      </c>
      <c r="C24" s="82">
        <f>SUM(C25:C28)</f>
        <v>0</v>
      </c>
      <c r="D24" s="82">
        <f>SUM(D25:D28)</f>
        <v>0</v>
      </c>
      <c r="E24" s="224"/>
    </row>
    <row r="25" spans="1:6" s="225" customFormat="1" ht="16.5" customHeight="1" x14ac:dyDescent="0.2">
      <c r="A25" s="226" t="s">
        <v>268</v>
      </c>
      <c r="B25" s="226" t="s">
        <v>18</v>
      </c>
      <c r="C25" s="223"/>
      <c r="D25" s="41"/>
      <c r="E25" s="224"/>
    </row>
    <row r="26" spans="1:6" s="225" customFormat="1" ht="16.5" customHeight="1" x14ac:dyDescent="0.2">
      <c r="A26" s="226" t="s">
        <v>269</v>
      </c>
      <c r="B26" s="226" t="s">
        <v>19</v>
      </c>
      <c r="C26" s="223"/>
      <c r="D26" s="41"/>
      <c r="E26" s="224"/>
    </row>
    <row r="27" spans="1:6" s="225" customFormat="1" ht="16.5" customHeight="1" x14ac:dyDescent="0.2">
      <c r="A27" s="226" t="s">
        <v>270</v>
      </c>
      <c r="B27" s="226" t="s">
        <v>20</v>
      </c>
      <c r="C27" s="223"/>
      <c r="D27" s="41"/>
      <c r="E27" s="224"/>
    </row>
    <row r="28" spans="1:6" s="225" customFormat="1" ht="16.5" customHeight="1" x14ac:dyDescent="0.2">
      <c r="A28" s="226" t="s">
        <v>271</v>
      </c>
      <c r="B28" s="226" t="s">
        <v>23</v>
      </c>
      <c r="C28" s="223"/>
      <c r="D28" s="42"/>
      <c r="E28" s="224"/>
    </row>
    <row r="29" spans="1:6" s="225" customFormat="1" ht="16.5" customHeight="1" x14ac:dyDescent="0.2">
      <c r="A29" s="96" t="s">
        <v>272</v>
      </c>
      <c r="B29" s="96" t="s">
        <v>21</v>
      </c>
      <c r="C29" s="223"/>
      <c r="D29" s="42"/>
      <c r="E29" s="224"/>
    </row>
    <row r="30" spans="1:6" s="3" customFormat="1" ht="16.5" customHeight="1" x14ac:dyDescent="0.2">
      <c r="A30" s="87" t="s">
        <v>34</v>
      </c>
      <c r="B30" s="87" t="s">
        <v>3</v>
      </c>
      <c r="C30" s="4"/>
      <c r="D30" s="220"/>
      <c r="E30" s="221"/>
    </row>
    <row r="31" spans="1:6" s="3" customFormat="1" ht="16.5" customHeight="1" x14ac:dyDescent="0.2">
      <c r="A31" s="87" t="s">
        <v>35</v>
      </c>
      <c r="B31" s="87" t="s">
        <v>4</v>
      </c>
      <c r="C31" s="4"/>
      <c r="D31" s="220"/>
      <c r="E31" s="94"/>
    </row>
    <row r="32" spans="1:6" s="3" customFormat="1" ht="16.5" customHeight="1" x14ac:dyDescent="0.2">
      <c r="A32" s="87" t="s">
        <v>36</v>
      </c>
      <c r="B32" s="87" t="s">
        <v>5</v>
      </c>
      <c r="C32" s="4"/>
      <c r="D32" s="220"/>
      <c r="E32" s="94"/>
    </row>
    <row r="33" spans="1:5" s="3" customFormat="1" x14ac:dyDescent="0.2">
      <c r="A33" s="87" t="s">
        <v>37</v>
      </c>
      <c r="B33" s="87" t="s">
        <v>63</v>
      </c>
      <c r="C33" s="82">
        <f>SUM(C34:C35)</f>
        <v>0</v>
      </c>
      <c r="D33" s="82">
        <f>SUM(D34:D35)</f>
        <v>0</v>
      </c>
      <c r="E33" s="94"/>
    </row>
    <row r="34" spans="1:5" s="3" customFormat="1" ht="16.5" customHeight="1" x14ac:dyDescent="0.2">
      <c r="A34" s="96" t="s">
        <v>273</v>
      </c>
      <c r="B34" s="96" t="s">
        <v>56</v>
      </c>
      <c r="C34" s="4"/>
      <c r="D34" s="220"/>
      <c r="E34" s="94"/>
    </row>
    <row r="35" spans="1:5" s="3" customFormat="1" ht="16.5" customHeight="1" x14ac:dyDescent="0.2">
      <c r="A35" s="96" t="s">
        <v>274</v>
      </c>
      <c r="B35" s="96" t="s">
        <v>55</v>
      </c>
      <c r="C35" s="4"/>
      <c r="D35" s="220"/>
      <c r="E35" s="94"/>
    </row>
    <row r="36" spans="1:5" s="3" customFormat="1" ht="16.5" customHeight="1" x14ac:dyDescent="0.2">
      <c r="A36" s="87" t="s">
        <v>38</v>
      </c>
      <c r="B36" s="87" t="s">
        <v>49</v>
      </c>
      <c r="C36" s="4"/>
      <c r="D36" s="220"/>
      <c r="E36" s="94"/>
    </row>
    <row r="37" spans="1:5" s="3" customFormat="1" ht="16.5" customHeight="1" x14ac:dyDescent="0.2">
      <c r="A37" s="87" t="s">
        <v>39</v>
      </c>
      <c r="B37" s="87" t="s">
        <v>363</v>
      </c>
      <c r="C37" s="82">
        <f>SUM(C38:C43)</f>
        <v>0</v>
      </c>
      <c r="D37" s="82">
        <f>SUM(D38:D43)</f>
        <v>0</v>
      </c>
      <c r="E37" s="94"/>
    </row>
    <row r="38" spans="1:5" s="3" customFormat="1" ht="16.5" customHeight="1" x14ac:dyDescent="0.2">
      <c r="A38" s="17" t="s">
        <v>323</v>
      </c>
      <c r="B38" s="17" t="s">
        <v>327</v>
      </c>
      <c r="C38" s="4"/>
      <c r="D38" s="220"/>
      <c r="E38" s="94"/>
    </row>
    <row r="39" spans="1:5" s="3" customFormat="1" ht="16.5" customHeight="1" x14ac:dyDescent="0.2">
      <c r="A39" s="17" t="s">
        <v>324</v>
      </c>
      <c r="B39" s="17" t="s">
        <v>328</v>
      </c>
      <c r="C39" s="4"/>
      <c r="D39" s="220"/>
      <c r="E39" s="94"/>
    </row>
    <row r="40" spans="1:5" s="3" customFormat="1" ht="16.5" customHeight="1" x14ac:dyDescent="0.2">
      <c r="A40" s="17" t="s">
        <v>325</v>
      </c>
      <c r="B40" s="17" t="s">
        <v>331</v>
      </c>
      <c r="C40" s="4"/>
      <c r="D40" s="220"/>
      <c r="E40" s="94"/>
    </row>
    <row r="41" spans="1:5" s="3" customFormat="1" ht="16.5" customHeight="1" x14ac:dyDescent="0.2">
      <c r="A41" s="17" t="s">
        <v>330</v>
      </c>
      <c r="B41" s="17" t="s">
        <v>332</v>
      </c>
      <c r="C41" s="4"/>
      <c r="D41" s="220"/>
      <c r="E41" s="94"/>
    </row>
    <row r="42" spans="1:5" s="3" customFormat="1" ht="16.5" customHeight="1" x14ac:dyDescent="0.2">
      <c r="A42" s="17" t="s">
        <v>333</v>
      </c>
      <c r="B42" s="17" t="s">
        <v>429</v>
      </c>
      <c r="C42" s="4"/>
      <c r="D42" s="220"/>
      <c r="E42" s="94"/>
    </row>
    <row r="43" spans="1:5" s="3" customFormat="1" ht="16.5" customHeight="1" x14ac:dyDescent="0.2">
      <c r="A43" s="17" t="s">
        <v>430</v>
      </c>
      <c r="B43" s="17" t="s">
        <v>329</v>
      </c>
      <c r="C43" s="4"/>
      <c r="D43" s="220"/>
      <c r="E43" s="94"/>
    </row>
    <row r="44" spans="1:5" s="3" customFormat="1" ht="30" x14ac:dyDescent="0.2">
      <c r="A44" s="87" t="s">
        <v>40</v>
      </c>
      <c r="B44" s="87" t="s">
        <v>28</v>
      </c>
      <c r="C44" s="4"/>
      <c r="D44" s="220"/>
      <c r="E44" s="94"/>
    </row>
    <row r="45" spans="1:5" s="3" customFormat="1" ht="16.5" customHeight="1" x14ac:dyDescent="0.2">
      <c r="A45" s="87" t="s">
        <v>41</v>
      </c>
      <c r="B45" s="87" t="s">
        <v>24</v>
      </c>
      <c r="C45" s="4"/>
      <c r="D45" s="220"/>
      <c r="E45" s="94"/>
    </row>
    <row r="46" spans="1:5" s="3" customFormat="1" ht="16.5" customHeight="1" x14ac:dyDescent="0.2">
      <c r="A46" s="87" t="s">
        <v>42</v>
      </c>
      <c r="B46" s="87" t="s">
        <v>25</v>
      </c>
      <c r="C46" s="4"/>
      <c r="D46" s="220"/>
      <c r="E46" s="94"/>
    </row>
    <row r="47" spans="1:5" s="3" customFormat="1" ht="16.5" customHeight="1" x14ac:dyDescent="0.2">
      <c r="A47" s="87" t="s">
        <v>43</v>
      </c>
      <c r="B47" s="87" t="s">
        <v>26</v>
      </c>
      <c r="C47" s="4"/>
      <c r="D47" s="220"/>
      <c r="E47" s="94"/>
    </row>
    <row r="48" spans="1:5" s="3" customFormat="1" ht="16.5" customHeight="1" x14ac:dyDescent="0.2">
      <c r="A48" s="87" t="s">
        <v>44</v>
      </c>
      <c r="B48" s="87" t="s">
        <v>364</v>
      </c>
      <c r="C48" s="82">
        <f>SUM(C49:C51)</f>
        <v>0</v>
      </c>
      <c r="D48" s="82">
        <f>SUM(D49:D51)</f>
        <v>0</v>
      </c>
      <c r="E48" s="94"/>
    </row>
    <row r="49" spans="1:6" s="3" customFormat="1" ht="16.5" customHeight="1" x14ac:dyDescent="0.2">
      <c r="A49" s="96" t="s">
        <v>338</v>
      </c>
      <c r="B49" s="96" t="s">
        <v>341</v>
      </c>
      <c r="C49" s="4"/>
      <c r="D49" s="220"/>
      <c r="E49" s="94"/>
    </row>
    <row r="50" spans="1:6" s="3" customFormat="1" ht="16.5" customHeight="1" x14ac:dyDescent="0.2">
      <c r="A50" s="96" t="s">
        <v>339</v>
      </c>
      <c r="B50" s="96" t="s">
        <v>340</v>
      </c>
      <c r="C50" s="4"/>
      <c r="D50" s="220"/>
      <c r="E50" s="94"/>
    </row>
    <row r="51" spans="1:6" s="3" customFormat="1" ht="16.5" customHeight="1" x14ac:dyDescent="0.2">
      <c r="A51" s="96" t="s">
        <v>342</v>
      </c>
      <c r="B51" s="96" t="s">
        <v>343</v>
      </c>
      <c r="C51" s="4"/>
      <c r="D51" s="220"/>
      <c r="E51" s="94"/>
    </row>
    <row r="52" spans="1:6" s="3" customFormat="1" x14ac:dyDescent="0.2">
      <c r="A52" s="87" t="s">
        <v>45</v>
      </c>
      <c r="B52" s="87" t="s">
        <v>29</v>
      </c>
      <c r="C52" s="4"/>
      <c r="D52" s="220"/>
      <c r="E52" s="94"/>
    </row>
    <row r="53" spans="1:6" s="3" customFormat="1" ht="16.5" customHeight="1" x14ac:dyDescent="0.2">
      <c r="A53" s="87" t="s">
        <v>46</v>
      </c>
      <c r="B53" s="87" t="s">
        <v>6</v>
      </c>
      <c r="C53" s="4"/>
      <c r="D53" s="220"/>
      <c r="E53" s="221"/>
      <c r="F53" s="222"/>
    </row>
    <row r="54" spans="1:6" s="3" customFormat="1" ht="30" x14ac:dyDescent="0.2">
      <c r="A54" s="86">
        <v>1.3</v>
      </c>
      <c r="B54" s="86" t="s">
        <v>368</v>
      </c>
      <c r="C54" s="83">
        <f>SUM(C55:C56)</f>
        <v>0</v>
      </c>
      <c r="D54" s="83">
        <f>SUM(D55:D56)</f>
        <v>0</v>
      </c>
      <c r="E54" s="221"/>
      <c r="F54" s="222"/>
    </row>
    <row r="55" spans="1:6" s="3" customFormat="1" ht="30" x14ac:dyDescent="0.2">
      <c r="A55" s="87" t="s">
        <v>50</v>
      </c>
      <c r="B55" s="87" t="s">
        <v>48</v>
      </c>
      <c r="C55" s="4"/>
      <c r="D55" s="220"/>
      <c r="E55" s="221"/>
      <c r="F55" s="222"/>
    </row>
    <row r="56" spans="1:6" s="3" customFormat="1" ht="16.5" customHeight="1" x14ac:dyDescent="0.2">
      <c r="A56" s="87" t="s">
        <v>51</v>
      </c>
      <c r="B56" s="87" t="s">
        <v>47</v>
      </c>
      <c r="C56" s="4"/>
      <c r="D56" s="220"/>
      <c r="E56" s="221"/>
      <c r="F56" s="222"/>
    </row>
    <row r="57" spans="1:6" s="3" customFormat="1" x14ac:dyDescent="0.2">
      <c r="A57" s="86">
        <v>1.4</v>
      </c>
      <c r="B57" s="86" t="s">
        <v>370</v>
      </c>
      <c r="C57" s="4"/>
      <c r="D57" s="220"/>
      <c r="E57" s="221"/>
      <c r="F57" s="222"/>
    </row>
    <row r="58" spans="1:6" s="225" customFormat="1" x14ac:dyDescent="0.2">
      <c r="A58" s="86">
        <v>1.5</v>
      </c>
      <c r="B58" s="86" t="s">
        <v>7</v>
      </c>
      <c r="C58" s="223"/>
      <c r="D58" s="41"/>
      <c r="E58" s="224"/>
    </row>
    <row r="59" spans="1:6" s="225" customFormat="1" x14ac:dyDescent="0.3">
      <c r="A59" s="86">
        <v>1.6</v>
      </c>
      <c r="B59" s="46" t="s">
        <v>8</v>
      </c>
      <c r="C59" s="84">
        <f>SUM(C60:C64)</f>
        <v>0</v>
      </c>
      <c r="D59" s="85">
        <f>SUM(D60:D64)</f>
        <v>0</v>
      </c>
      <c r="E59" s="224"/>
    </row>
    <row r="60" spans="1:6" s="225" customFormat="1" x14ac:dyDescent="0.2">
      <c r="A60" s="87" t="s">
        <v>280</v>
      </c>
      <c r="B60" s="47" t="s">
        <v>52</v>
      </c>
      <c r="C60" s="223"/>
      <c r="D60" s="41"/>
      <c r="E60" s="224"/>
    </row>
    <row r="61" spans="1:6" s="225" customFormat="1" ht="30" x14ac:dyDescent="0.2">
      <c r="A61" s="87" t="s">
        <v>281</v>
      </c>
      <c r="B61" s="47" t="s">
        <v>54</v>
      </c>
      <c r="C61" s="223"/>
      <c r="D61" s="41"/>
      <c r="E61" s="224"/>
    </row>
    <row r="62" spans="1:6" s="225" customFormat="1" x14ac:dyDescent="0.2">
      <c r="A62" s="87" t="s">
        <v>282</v>
      </c>
      <c r="B62" s="47" t="s">
        <v>53</v>
      </c>
      <c r="C62" s="41"/>
      <c r="D62" s="41"/>
      <c r="E62" s="224"/>
    </row>
    <row r="63" spans="1:6" s="225" customFormat="1" x14ac:dyDescent="0.2">
      <c r="A63" s="87" t="s">
        <v>283</v>
      </c>
      <c r="B63" s="47" t="s">
        <v>27</v>
      </c>
      <c r="C63" s="223"/>
      <c r="D63" s="41"/>
      <c r="E63" s="224"/>
    </row>
    <row r="64" spans="1:6" s="225" customFormat="1" x14ac:dyDescent="0.2">
      <c r="A64" s="87" t="s">
        <v>309</v>
      </c>
      <c r="B64" s="47" t="s">
        <v>310</v>
      </c>
      <c r="C64" s="223"/>
      <c r="D64" s="41"/>
      <c r="E64" s="224"/>
    </row>
    <row r="65" spans="1:5" x14ac:dyDescent="0.3">
      <c r="A65" s="218">
        <v>2</v>
      </c>
      <c r="B65" s="218" t="s">
        <v>365</v>
      </c>
      <c r="C65" s="227"/>
      <c r="D65" s="84">
        <f>SUM(D66:D72)</f>
        <v>0</v>
      </c>
      <c r="E65" s="95"/>
    </row>
    <row r="66" spans="1:5" x14ac:dyDescent="0.3">
      <c r="A66" s="97">
        <v>2.1</v>
      </c>
      <c r="B66" s="228" t="s">
        <v>89</v>
      </c>
      <c r="C66" s="229"/>
      <c r="D66" s="22"/>
      <c r="E66" s="95"/>
    </row>
    <row r="67" spans="1:5" x14ac:dyDescent="0.3">
      <c r="A67" s="97">
        <v>2.2000000000000002</v>
      </c>
      <c r="B67" s="228" t="s">
        <v>366</v>
      </c>
      <c r="C67" s="229"/>
      <c r="D67" s="22"/>
      <c r="E67" s="95"/>
    </row>
    <row r="68" spans="1:5" x14ac:dyDescent="0.3">
      <c r="A68" s="97">
        <v>2.2999999999999998</v>
      </c>
      <c r="B68" s="228" t="s">
        <v>93</v>
      </c>
      <c r="C68" s="229"/>
      <c r="D68" s="22"/>
      <c r="E68" s="95"/>
    </row>
    <row r="69" spans="1:5" x14ac:dyDescent="0.3">
      <c r="A69" s="97">
        <v>2.4</v>
      </c>
      <c r="B69" s="228" t="s">
        <v>92</v>
      </c>
      <c r="C69" s="229"/>
      <c r="D69" s="22"/>
      <c r="E69" s="95"/>
    </row>
    <row r="70" spans="1:5" x14ac:dyDescent="0.3">
      <c r="A70" s="97">
        <v>2.5</v>
      </c>
      <c r="B70" s="228" t="s">
        <v>367</v>
      </c>
      <c r="C70" s="229"/>
      <c r="D70" s="22"/>
      <c r="E70" s="95"/>
    </row>
    <row r="71" spans="1:5" x14ac:dyDescent="0.3">
      <c r="A71" s="97">
        <v>2.6</v>
      </c>
      <c r="B71" s="228" t="s">
        <v>90</v>
      </c>
      <c r="C71" s="229"/>
      <c r="D71" s="22"/>
      <c r="E71" s="95"/>
    </row>
    <row r="72" spans="1:5" x14ac:dyDescent="0.3">
      <c r="A72" s="97">
        <v>2.7</v>
      </c>
      <c r="B72" s="228" t="s">
        <v>91</v>
      </c>
      <c r="C72" s="230"/>
      <c r="D72" s="22"/>
      <c r="E72" s="95"/>
    </row>
    <row r="73" spans="1:5" x14ac:dyDescent="0.3">
      <c r="A73" s="218">
        <v>3</v>
      </c>
      <c r="B73" s="218" t="s">
        <v>389</v>
      </c>
      <c r="C73" s="84"/>
      <c r="D73" s="22"/>
      <c r="E73" s="95"/>
    </row>
    <row r="74" spans="1:5" x14ac:dyDescent="0.3">
      <c r="A74" s="218">
        <v>4</v>
      </c>
      <c r="B74" s="218" t="s">
        <v>235</v>
      </c>
      <c r="C74" s="84"/>
      <c r="D74" s="84">
        <f>SUM(D75:D76)</f>
        <v>0</v>
      </c>
      <c r="E74" s="95"/>
    </row>
    <row r="75" spans="1:5" x14ac:dyDescent="0.3">
      <c r="A75" s="97">
        <v>4.0999999999999996</v>
      </c>
      <c r="B75" s="97" t="s">
        <v>236</v>
      </c>
      <c r="C75" s="229"/>
      <c r="D75" s="8"/>
      <c r="E75" s="95"/>
    </row>
    <row r="76" spans="1:5" x14ac:dyDescent="0.3">
      <c r="A76" s="97">
        <v>4.2</v>
      </c>
      <c r="B76" s="97" t="s">
        <v>237</v>
      </c>
      <c r="C76" s="230"/>
      <c r="D76" s="8"/>
      <c r="E76" s="95"/>
    </row>
    <row r="77" spans="1:5" x14ac:dyDescent="0.3">
      <c r="A77" s="218">
        <v>5</v>
      </c>
      <c r="B77" s="218" t="s">
        <v>262</v>
      </c>
      <c r="C77" s="244"/>
      <c r="D77" s="230"/>
      <c r="E77" s="95"/>
    </row>
    <row r="78" spans="1:5" x14ac:dyDescent="0.3">
      <c r="A78" s="477" t="s">
        <v>431</v>
      </c>
      <c r="B78" s="477"/>
      <c r="C78" s="477"/>
      <c r="D78" s="477"/>
      <c r="E78" s="5"/>
    </row>
    <row r="79" spans="1:5" x14ac:dyDescent="0.3">
      <c r="B79" s="45"/>
    </row>
    <row r="80" spans="1:5" s="23" customFormat="1" ht="12.75" x14ac:dyDescent="0.2"/>
    <row r="81" spans="1:9" x14ac:dyDescent="0.3">
      <c r="A81" s="68" t="s">
        <v>96</v>
      </c>
      <c r="E81" s="5"/>
    </row>
    <row r="82" spans="1:9" x14ac:dyDescent="0.3">
      <c r="E82"/>
      <c r="F82"/>
      <c r="G82"/>
      <c r="H82"/>
      <c r="I82"/>
    </row>
    <row r="83" spans="1:9" x14ac:dyDescent="0.3">
      <c r="D83" s="12"/>
      <c r="E83"/>
      <c r="F83"/>
      <c r="G83"/>
      <c r="H83"/>
      <c r="I83"/>
    </row>
    <row r="84" spans="1:9" x14ac:dyDescent="0.3">
      <c r="A84"/>
      <c r="B84" s="68" t="s">
        <v>386</v>
      </c>
      <c r="D84" s="12"/>
      <c r="E84"/>
      <c r="F84"/>
      <c r="G84"/>
      <c r="H84"/>
      <c r="I84"/>
    </row>
    <row r="85" spans="1:9" x14ac:dyDescent="0.3">
      <c r="A85"/>
      <c r="B85" s="2" t="s">
        <v>387</v>
      </c>
      <c r="D85" s="12"/>
      <c r="E85"/>
      <c r="F85"/>
      <c r="G85"/>
      <c r="H85"/>
      <c r="I85"/>
    </row>
    <row r="86" spans="1:9" customFormat="1" ht="12.75" x14ac:dyDescent="0.2">
      <c r="B86" s="65" t="s">
        <v>127</v>
      </c>
    </row>
    <row r="87" spans="1:9" s="23" customFormat="1" ht="12.75" x14ac:dyDescent="0.2"/>
  </sheetData>
  <mergeCells count="3">
    <mergeCell ref="C1:D1"/>
    <mergeCell ref="C2:D2"/>
    <mergeCell ref="A78:D78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opLeftCell="A7" zoomScaleNormal="100" zoomScaleSheetLayoutView="80" workbookViewId="0">
      <selection activeCell="C41" sqref="C41"/>
    </sheetView>
  </sheetViews>
  <sheetFormatPr defaultRowHeight="15" x14ac:dyDescent="0.3"/>
  <cols>
    <col min="1" max="1" width="15.7109375" style="21" customWidth="1"/>
    <col min="2" max="2" width="63.57031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74" t="s">
        <v>97</v>
      </c>
      <c r="D1" s="474"/>
      <c r="E1" s="147"/>
    </row>
    <row r="2" spans="1:12" x14ac:dyDescent="0.3">
      <c r="A2" s="75" t="s">
        <v>128</v>
      </c>
      <c r="B2" s="113"/>
      <c r="C2" s="472" t="str">
        <f>'ფორმა N1'!L2</f>
        <v>13/10/2020-31/10/2020</v>
      </c>
      <c r="D2" s="473"/>
      <c r="E2" s="147"/>
    </row>
    <row r="3" spans="1:12" x14ac:dyDescent="0.3">
      <c r="A3" s="75"/>
      <c r="B3" s="113"/>
      <c r="C3" s="334"/>
      <c r="D3" s="334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პ/გ "ქრისტიან-დემოოკრატიული მოძრაობა"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33"/>
      <c r="B7" s="333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444">
        <f>SUM(C10,C14,C54,C57,C58,C59,C76)</f>
        <v>428761.29</v>
      </c>
      <c r="D9" s="444">
        <f>SUM(D10,D14,D54,D57,D58,D59,D65,D72,D73)</f>
        <v>414292.29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441">
        <f>SUM(C11:C13)</f>
        <v>381950</v>
      </c>
      <c r="D10" s="441">
        <f>SUM(D11:D13)</f>
        <v>381950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4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12" ht="16.5" customHeight="1" x14ac:dyDescent="0.3">
      <c r="A13" s="366" t="s">
        <v>447</v>
      </c>
      <c r="B13" s="367" t="s">
        <v>449</v>
      </c>
      <c r="C13" s="462">
        <f>'ფორმა 5.2'!H25</f>
        <v>381950</v>
      </c>
      <c r="D13" s="462">
        <f>C13</f>
        <v>381950</v>
      </c>
      <c r="E13" s="147"/>
    </row>
    <row r="14" spans="1:12" x14ac:dyDescent="0.3">
      <c r="A14" s="14">
        <v>1.2</v>
      </c>
      <c r="B14" s="14" t="s">
        <v>60</v>
      </c>
      <c r="C14" s="441">
        <f>SUM(C15,C18,C30:C33,C36,C37,C44,C45,C46,C47,C48,C52,C53)</f>
        <v>46811.29</v>
      </c>
      <c r="D14" s="441">
        <f>SUM(D15,D18,D30:D33,D36,D37,D44,D45,D46,D47,D48,D52,D53)</f>
        <v>32342.29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8</v>
      </c>
      <c r="D18" s="82">
        <f>SUM(D19:D24,D29)</f>
        <v>8</v>
      </c>
      <c r="E18" s="147"/>
    </row>
    <row r="19" spans="1:5" ht="30" x14ac:dyDescent="0.3">
      <c r="A19" s="17" t="s">
        <v>12</v>
      </c>
      <c r="B19" s="17" t="s">
        <v>233</v>
      </c>
      <c r="C19" s="38"/>
      <c r="D19" s="39"/>
      <c r="E19" s="147"/>
    </row>
    <row r="20" spans="1:5" x14ac:dyDescent="0.3">
      <c r="A20" s="17" t="s">
        <v>13</v>
      </c>
      <c r="B20" s="17" t="s">
        <v>14</v>
      </c>
      <c r="C20" s="38"/>
      <c r="D20" s="40"/>
      <c r="E20" s="147"/>
    </row>
    <row r="21" spans="1:5" ht="30" x14ac:dyDescent="0.3">
      <c r="A21" s="17" t="s">
        <v>264</v>
      </c>
      <c r="B21" s="17" t="s">
        <v>22</v>
      </c>
      <c r="C21" s="38"/>
      <c r="D21" s="41"/>
      <c r="E21" s="147"/>
    </row>
    <row r="22" spans="1:5" x14ac:dyDescent="0.3">
      <c r="A22" s="17" t="s">
        <v>265</v>
      </c>
      <c r="B22" s="17" t="s">
        <v>15</v>
      </c>
      <c r="C22" s="461">
        <v>8</v>
      </c>
      <c r="D22" s="41">
        <f>C22</f>
        <v>8</v>
      </c>
      <c r="E22" s="147"/>
    </row>
    <row r="23" spans="1:5" x14ac:dyDescent="0.3">
      <c r="A23" s="17" t="s">
        <v>266</v>
      </c>
      <c r="B23" s="17" t="s">
        <v>16</v>
      </c>
      <c r="C23" s="38"/>
      <c r="D23" s="41"/>
      <c r="E23" s="147"/>
    </row>
    <row r="24" spans="1:5" x14ac:dyDescent="0.3">
      <c r="A24" s="17" t="s">
        <v>267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268</v>
      </c>
      <c r="B25" s="18" t="s">
        <v>18</v>
      </c>
      <c r="C25" s="38"/>
      <c r="D25" s="41"/>
      <c r="E25" s="147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7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7"/>
    </row>
    <row r="28" spans="1:5" ht="16.5" customHeight="1" x14ac:dyDescent="0.3">
      <c r="A28" s="18" t="s">
        <v>271</v>
      </c>
      <c r="B28" s="18" t="s">
        <v>23</v>
      </c>
      <c r="C28" s="38"/>
      <c r="D28" s="42"/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/>
      <c r="D30" s="35"/>
      <c r="E30" s="147"/>
    </row>
    <row r="31" spans="1:5" x14ac:dyDescent="0.3">
      <c r="A31" s="16" t="s">
        <v>35</v>
      </c>
      <c r="B31" s="16" t="s">
        <v>4</v>
      </c>
      <c r="C31" s="34"/>
      <c r="D31" s="35"/>
      <c r="E31" s="147"/>
    </row>
    <row r="32" spans="1:5" x14ac:dyDescent="0.3">
      <c r="A32" s="16" t="s">
        <v>36</v>
      </c>
      <c r="B32" s="16" t="s">
        <v>5</v>
      </c>
      <c r="C32" s="34"/>
      <c r="D32" s="35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273</v>
      </c>
      <c r="B34" s="17" t="s">
        <v>56</v>
      </c>
      <c r="C34" s="34"/>
      <c r="D34" s="35"/>
      <c r="E34" s="147"/>
    </row>
    <row r="35" spans="1:5" x14ac:dyDescent="0.3">
      <c r="A35" s="17" t="s">
        <v>274</v>
      </c>
      <c r="B35" s="17" t="s">
        <v>55</v>
      </c>
      <c r="C35" s="34"/>
      <c r="D35" s="35"/>
      <c r="E35" s="147"/>
    </row>
    <row r="36" spans="1:5" x14ac:dyDescent="0.3">
      <c r="A36" s="16" t="s">
        <v>38</v>
      </c>
      <c r="B36" s="16" t="s">
        <v>49</v>
      </c>
      <c r="C36" s="439">
        <v>719.29</v>
      </c>
      <c r="D36" s="440">
        <f>C36</f>
        <v>719.29</v>
      </c>
      <c r="E36" s="147"/>
    </row>
    <row r="37" spans="1:5" x14ac:dyDescent="0.3">
      <c r="A37" s="16" t="s">
        <v>39</v>
      </c>
      <c r="B37" s="16" t="s">
        <v>326</v>
      </c>
      <c r="C37" s="441">
        <f>SUM(C38:C43)</f>
        <v>26021</v>
      </c>
      <c r="D37" s="441">
        <f>SUM(D38:D43)</f>
        <v>11552</v>
      </c>
      <c r="E37" s="147"/>
    </row>
    <row r="38" spans="1:5" x14ac:dyDescent="0.3">
      <c r="A38" s="17" t="s">
        <v>323</v>
      </c>
      <c r="B38" s="17" t="s">
        <v>327</v>
      </c>
      <c r="C38" s="442">
        <f>'ფორმა 5.5'!L12</f>
        <v>1250</v>
      </c>
      <c r="D38" s="442">
        <f>C38</f>
        <v>1250</v>
      </c>
      <c r="E38" s="147"/>
    </row>
    <row r="39" spans="1:5" x14ac:dyDescent="0.3">
      <c r="A39" s="17" t="s">
        <v>324</v>
      </c>
      <c r="B39" s="17" t="s">
        <v>328</v>
      </c>
      <c r="C39" s="442">
        <f>10000+14469</f>
        <v>24469</v>
      </c>
      <c r="D39" s="442">
        <v>10000</v>
      </c>
      <c r="E39" s="147"/>
    </row>
    <row r="40" spans="1:5" x14ac:dyDescent="0.3">
      <c r="A40" s="17" t="s">
        <v>325</v>
      </c>
      <c r="B40" s="17" t="s">
        <v>331</v>
      </c>
      <c r="C40" s="442"/>
      <c r="D40" s="443"/>
      <c r="E40" s="147"/>
    </row>
    <row r="41" spans="1:5" x14ac:dyDescent="0.3">
      <c r="A41" s="17" t="s">
        <v>330</v>
      </c>
      <c r="B41" s="17" t="s">
        <v>332</v>
      </c>
      <c r="C41" s="442">
        <f>'ფორმა 5.5'!L11</f>
        <v>302</v>
      </c>
      <c r="D41" s="443">
        <f>C41</f>
        <v>302</v>
      </c>
      <c r="E41" s="147"/>
    </row>
    <row r="42" spans="1:5" x14ac:dyDescent="0.3">
      <c r="A42" s="17" t="s">
        <v>333</v>
      </c>
      <c r="B42" s="17" t="s">
        <v>429</v>
      </c>
      <c r="C42" s="439"/>
      <c r="D42" s="440"/>
      <c r="E42" s="147"/>
    </row>
    <row r="43" spans="1:5" x14ac:dyDescent="0.3">
      <c r="A43" s="17" t="s">
        <v>430</v>
      </c>
      <c r="B43" s="17" t="s">
        <v>329</v>
      </c>
      <c r="C43" s="439"/>
      <c r="D43" s="440"/>
      <c r="E43" s="147"/>
    </row>
    <row r="44" spans="1:5" ht="30" x14ac:dyDescent="0.3">
      <c r="A44" s="16" t="s">
        <v>40</v>
      </c>
      <c r="B44" s="16" t="s">
        <v>28</v>
      </c>
      <c r="C44" s="439">
        <f>500+725</f>
        <v>1225</v>
      </c>
      <c r="D44" s="440">
        <f>C44</f>
        <v>1225</v>
      </c>
      <c r="E44" s="147"/>
    </row>
    <row r="45" spans="1:5" x14ac:dyDescent="0.3">
      <c r="A45" s="16" t="s">
        <v>41</v>
      </c>
      <c r="B45" s="16" t="s">
        <v>24</v>
      </c>
      <c r="C45" s="34"/>
      <c r="D45" s="35"/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/>
      <c r="D47" s="35"/>
      <c r="E47" s="147"/>
    </row>
    <row r="48" spans="1:5" x14ac:dyDescent="0.3">
      <c r="A48" s="16" t="s">
        <v>44</v>
      </c>
      <c r="B48" s="16" t="s">
        <v>279</v>
      </c>
      <c r="C48" s="441">
        <f>SUM(C49:C51)</f>
        <v>18800</v>
      </c>
      <c r="D48" s="441">
        <f>SUM(D49:D51)</f>
        <v>18800</v>
      </c>
      <c r="E48" s="147"/>
    </row>
    <row r="49" spans="1:5" x14ac:dyDescent="0.3">
      <c r="A49" s="96" t="s">
        <v>338</v>
      </c>
      <c r="B49" s="96" t="s">
        <v>341</v>
      </c>
      <c r="C49" s="442">
        <f>'ფორმა 9.1'!G40</f>
        <v>18800</v>
      </c>
      <c r="D49" s="443">
        <f>C49</f>
        <v>18800</v>
      </c>
      <c r="E49" s="147"/>
    </row>
    <row r="50" spans="1:5" x14ac:dyDescent="0.3">
      <c r="A50" s="96" t="s">
        <v>339</v>
      </c>
      <c r="B50" s="96" t="s">
        <v>340</v>
      </c>
      <c r="C50" s="34"/>
      <c r="D50" s="35"/>
      <c r="E50" s="147"/>
    </row>
    <row r="51" spans="1:5" x14ac:dyDescent="0.3">
      <c r="A51" s="96" t="s">
        <v>342</v>
      </c>
      <c r="B51" s="96" t="s">
        <v>343</v>
      </c>
      <c r="C51" s="34"/>
      <c r="D51" s="35"/>
      <c r="E51" s="147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5" x14ac:dyDescent="0.3">
      <c r="A53" s="16" t="s">
        <v>46</v>
      </c>
      <c r="B53" s="16" t="s">
        <v>6</v>
      </c>
      <c r="C53" s="439">
        <v>38</v>
      </c>
      <c r="D53" s="440">
        <f>C53</f>
        <v>38</v>
      </c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4"/>
      <c r="D55" s="35"/>
      <c r="E55" s="147"/>
    </row>
    <row r="56" spans="1:5" x14ac:dyDescent="0.3">
      <c r="A56" s="16" t="s">
        <v>51</v>
      </c>
      <c r="B56" s="16" t="s">
        <v>47</v>
      </c>
      <c r="C56" s="34"/>
      <c r="D56" s="35"/>
      <c r="E56" s="147"/>
    </row>
    <row r="57" spans="1:5" x14ac:dyDescent="0.3">
      <c r="A57" s="14">
        <v>1.4</v>
      </c>
      <c r="B57" s="14" t="s">
        <v>370</v>
      </c>
      <c r="C57" s="34"/>
      <c r="D57" s="35"/>
      <c r="E57" s="147"/>
    </row>
    <row r="58" spans="1:5" x14ac:dyDescent="0.3">
      <c r="A58" s="14">
        <v>1.5</v>
      </c>
      <c r="B58" s="14" t="s">
        <v>7</v>
      </c>
      <c r="C58" s="38"/>
      <c r="D58" s="41"/>
      <c r="E58" s="147"/>
    </row>
    <row r="59" spans="1:5" x14ac:dyDescent="0.3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280</v>
      </c>
      <c r="B60" s="47" t="s">
        <v>52</v>
      </c>
      <c r="C60" s="38"/>
      <c r="D60" s="41"/>
      <c r="E60" s="147"/>
    </row>
    <row r="61" spans="1:5" ht="30" x14ac:dyDescent="0.3">
      <c r="A61" s="16" t="s">
        <v>281</v>
      </c>
      <c r="B61" s="47" t="s">
        <v>54</v>
      </c>
      <c r="C61" s="38"/>
      <c r="D61" s="41"/>
      <c r="E61" s="147"/>
    </row>
    <row r="62" spans="1:5" x14ac:dyDescent="0.3">
      <c r="A62" s="16" t="s">
        <v>282</v>
      </c>
      <c r="B62" s="47" t="s">
        <v>53</v>
      </c>
      <c r="C62" s="41"/>
      <c r="D62" s="41"/>
      <c r="E62" s="147"/>
    </row>
    <row r="63" spans="1:5" x14ac:dyDescent="0.3">
      <c r="A63" s="16" t="s">
        <v>283</v>
      </c>
      <c r="B63" s="47" t="s">
        <v>27</v>
      </c>
      <c r="C63" s="38"/>
      <c r="D63" s="41"/>
      <c r="E63" s="147"/>
    </row>
    <row r="64" spans="1:5" x14ac:dyDescent="0.3">
      <c r="A64" s="16" t="s">
        <v>309</v>
      </c>
      <c r="B64" s="197" t="s">
        <v>310</v>
      </c>
      <c r="C64" s="38"/>
      <c r="D64" s="198"/>
      <c r="E64" s="147"/>
    </row>
    <row r="65" spans="1:5" x14ac:dyDescent="0.3">
      <c r="A65" s="13">
        <v>2</v>
      </c>
      <c r="B65" s="48" t="s">
        <v>95</v>
      </c>
      <c r="C65" s="247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47"/>
      <c r="D66" s="43"/>
      <c r="E66" s="147"/>
    </row>
    <row r="67" spans="1:5" x14ac:dyDescent="0.3">
      <c r="A67" s="15">
        <v>2.2000000000000002</v>
      </c>
      <c r="B67" s="49" t="s">
        <v>93</v>
      </c>
      <c r="C67" s="249"/>
      <c r="D67" s="44"/>
      <c r="E67" s="147"/>
    </row>
    <row r="68" spans="1:5" x14ac:dyDescent="0.3">
      <c r="A68" s="15">
        <v>2.2999999999999998</v>
      </c>
      <c r="B68" s="49" t="s">
        <v>92</v>
      </c>
      <c r="C68" s="249"/>
      <c r="D68" s="44"/>
      <c r="E68" s="147"/>
    </row>
    <row r="69" spans="1:5" x14ac:dyDescent="0.3">
      <c r="A69" s="15">
        <v>2.4</v>
      </c>
      <c r="B69" s="49" t="s">
        <v>94</v>
      </c>
      <c r="C69" s="249"/>
      <c r="D69" s="44"/>
      <c r="E69" s="147"/>
    </row>
    <row r="70" spans="1:5" x14ac:dyDescent="0.3">
      <c r="A70" s="15">
        <v>2.5</v>
      </c>
      <c r="B70" s="49" t="s">
        <v>90</v>
      </c>
      <c r="C70" s="249"/>
      <c r="D70" s="44"/>
      <c r="E70" s="147"/>
    </row>
    <row r="71" spans="1:5" x14ac:dyDescent="0.3">
      <c r="A71" s="15">
        <v>2.6</v>
      </c>
      <c r="B71" s="49" t="s">
        <v>91</v>
      </c>
      <c r="C71" s="249"/>
      <c r="D71" s="44"/>
      <c r="E71" s="147"/>
    </row>
    <row r="72" spans="1:5" s="2" customFormat="1" x14ac:dyDescent="0.3">
      <c r="A72" s="13">
        <v>3</v>
      </c>
      <c r="B72" s="245" t="s">
        <v>389</v>
      </c>
      <c r="C72" s="248"/>
      <c r="D72" s="246"/>
      <c r="E72" s="104"/>
    </row>
    <row r="73" spans="1:5" s="2" customFormat="1" x14ac:dyDescent="0.3">
      <c r="A73" s="13">
        <v>4</v>
      </c>
      <c r="B73" s="13" t="s">
        <v>235</v>
      </c>
      <c r="C73" s="248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3" t="s">
        <v>262</v>
      </c>
      <c r="C76" s="8"/>
      <c r="D76" s="84"/>
      <c r="E76" s="104"/>
    </row>
    <row r="77" spans="1:5" s="2" customFormat="1" x14ac:dyDescent="0.3">
      <c r="A77" s="343"/>
      <c r="B77" s="343"/>
      <c r="C77" s="12"/>
      <c r="D77" s="12"/>
      <c r="E77" s="104"/>
    </row>
    <row r="78" spans="1:5" s="2" customFormat="1" x14ac:dyDescent="0.3">
      <c r="A78" s="477" t="s">
        <v>431</v>
      </c>
      <c r="B78" s="477"/>
      <c r="C78" s="477"/>
      <c r="D78" s="477"/>
      <c r="E78" s="104"/>
    </row>
    <row r="79" spans="1:5" s="2" customFormat="1" x14ac:dyDescent="0.3">
      <c r="A79" s="343"/>
      <c r="B79" s="343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78" t="s">
        <v>433</v>
      </c>
      <c r="C85" s="478"/>
      <c r="D85" s="478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78" t="s">
        <v>435</v>
      </c>
      <c r="C87" s="478"/>
      <c r="D87" s="478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D28" sqref="D2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74" t="s">
        <v>97</v>
      </c>
      <c r="D1" s="474"/>
      <c r="E1" s="90"/>
    </row>
    <row r="2" spans="1:5" s="6" customFormat="1" x14ac:dyDescent="0.3">
      <c r="A2" s="73" t="s">
        <v>301</v>
      </c>
      <c r="B2" s="76"/>
      <c r="C2" s="472" t="str">
        <f>'ფორმა N1'!L2</f>
        <v>13/10/2020-31/10/2020</v>
      </c>
      <c r="D2" s="472"/>
      <c r="E2" s="90"/>
    </row>
    <row r="3" spans="1:5" s="6" customFormat="1" x14ac:dyDescent="0.3">
      <c r="A3" s="75" t="s">
        <v>128</v>
      </c>
      <c r="B3" s="73"/>
      <c r="C3" s="157"/>
      <c r="D3" s="157"/>
      <c r="E3" s="90"/>
    </row>
    <row r="4" spans="1:5" s="6" customFormat="1" x14ac:dyDescent="0.3">
      <c r="A4" s="75"/>
      <c r="B4" s="75"/>
      <c r="C4" s="157"/>
      <c r="D4" s="157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11" t="str">
        <f>'ფორმა N1'!A5</f>
        <v>პ/გ "ქრისტიან-დემოოკრატიული მოძრაობა"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6"/>
      <c r="B8" s="156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 t="s">
        <v>677</v>
      </c>
      <c r="C17" s="4">
        <v>38</v>
      </c>
      <c r="D17" s="4">
        <v>38</v>
      </c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38</v>
      </c>
      <c r="D25" s="85">
        <f>SUM(D10:D24)</f>
        <v>38</v>
      </c>
      <c r="E25" s="95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6" t="s">
        <v>373</v>
      </c>
    </row>
    <row r="30" spans="1:5" x14ac:dyDescent="0.3">
      <c r="A30" s="196"/>
    </row>
    <row r="31" spans="1:5" x14ac:dyDescent="0.3">
      <c r="A31" s="196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L19" sqref="L19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4"/>
      <c r="H1" s="254"/>
      <c r="I1" s="474" t="s">
        <v>97</v>
      </c>
      <c r="J1" s="474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4"/>
      <c r="H2" s="254"/>
      <c r="I2" s="472" t="str">
        <f>'ფორმა N1'!L2</f>
        <v>13/10/2020-31/10/2020</v>
      </c>
      <c r="J2" s="472"/>
    </row>
    <row r="3" spans="1:10" ht="15" x14ac:dyDescent="0.3">
      <c r="A3" s="75"/>
      <c r="B3" s="75"/>
      <c r="C3" s="73"/>
      <c r="D3" s="73"/>
      <c r="E3" s="73"/>
      <c r="F3" s="73"/>
      <c r="G3" s="254"/>
      <c r="H3" s="254"/>
      <c r="I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11" t="str">
        <f>'ფორმა N1'!A5</f>
        <v>პ/გ "ქრისტიან-დემოოკრატიული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0" ht="30" x14ac:dyDescent="0.2">
      <c r="A9" s="97">
        <v>1</v>
      </c>
      <c r="B9" s="97" t="s">
        <v>676</v>
      </c>
      <c r="C9" s="97"/>
      <c r="D9" s="97"/>
      <c r="E9" s="97"/>
      <c r="F9" s="97"/>
      <c r="G9" s="4">
        <v>381950</v>
      </c>
      <c r="H9" s="4">
        <v>381950</v>
      </c>
      <c r="I9" s="4">
        <v>76390</v>
      </c>
      <c r="J9" s="209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394</v>
      </c>
      <c r="G25" s="85">
        <f>SUM(G9:G24)</f>
        <v>381950</v>
      </c>
      <c r="H25" s="85">
        <f>SUM(H9:H24)</f>
        <v>381950</v>
      </c>
      <c r="I25" s="85">
        <f>SUM(I9:I24)</f>
        <v>76390</v>
      </c>
    </row>
    <row r="26" spans="1:9" ht="15" x14ac:dyDescent="0.3">
      <c r="A26" s="207"/>
      <c r="B26" s="207"/>
      <c r="C26" s="207"/>
      <c r="D26" s="207"/>
      <c r="E26" s="207"/>
      <c r="F26" s="207"/>
      <c r="G26" s="207"/>
      <c r="H26" s="179"/>
      <c r="I26" s="179"/>
    </row>
    <row r="27" spans="1:9" ht="15" x14ac:dyDescent="0.3">
      <c r="A27" s="208" t="s">
        <v>407</v>
      </c>
      <c r="B27" s="208"/>
      <c r="C27" s="207"/>
      <c r="D27" s="207"/>
      <c r="E27" s="207"/>
      <c r="F27" s="207"/>
      <c r="G27" s="207"/>
      <c r="H27" s="179"/>
      <c r="I27" s="179"/>
    </row>
    <row r="28" spans="1:9" ht="15" x14ac:dyDescent="0.3">
      <c r="A28" s="208"/>
      <c r="B28" s="208"/>
      <c r="C28" s="207"/>
      <c r="D28" s="207"/>
      <c r="E28" s="207"/>
      <c r="F28" s="207"/>
      <c r="G28" s="207"/>
      <c r="H28" s="179"/>
      <c r="I28" s="179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ht="15" x14ac:dyDescent="0.3">
      <c r="A30" s="185" t="s">
        <v>96</v>
      </c>
      <c r="B30" s="185"/>
      <c r="C30" s="179"/>
      <c r="D30" s="179"/>
      <c r="E30" s="179"/>
      <c r="F30" s="179"/>
      <c r="G30" s="179"/>
      <c r="H30" s="179"/>
      <c r="I30" s="179"/>
    </row>
    <row r="31" spans="1:9" ht="15" x14ac:dyDescent="0.3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5" x14ac:dyDescent="0.3">
      <c r="A32" s="179"/>
      <c r="B32" s="179"/>
      <c r="C32" s="179"/>
      <c r="D32" s="179"/>
      <c r="E32" s="183"/>
      <c r="F32" s="183"/>
      <c r="G32" s="183"/>
      <c r="H32" s="179"/>
      <c r="I32" s="179"/>
    </row>
    <row r="33" spans="1:9" ht="15" x14ac:dyDescent="0.3">
      <c r="A33" s="185"/>
      <c r="B33" s="185"/>
      <c r="C33" s="185" t="s">
        <v>356</v>
      </c>
      <c r="D33" s="185"/>
      <c r="E33" s="185"/>
      <c r="F33" s="185"/>
      <c r="G33" s="185"/>
      <c r="H33" s="179"/>
      <c r="I33" s="179"/>
    </row>
    <row r="34" spans="1:9" ht="15" x14ac:dyDescent="0.3">
      <c r="A34" s="179"/>
      <c r="B34" s="179"/>
      <c r="C34" s="179" t="s">
        <v>355</v>
      </c>
      <c r="D34" s="179"/>
      <c r="E34" s="179"/>
      <c r="F34" s="179"/>
      <c r="G34" s="179"/>
      <c r="H34" s="179"/>
      <c r="I34" s="179"/>
    </row>
    <row r="35" spans="1:9" x14ac:dyDescent="0.2">
      <c r="A35" s="187"/>
      <c r="B35" s="187"/>
      <c r="C35" s="187" t="s">
        <v>127</v>
      </c>
      <c r="D35" s="187"/>
      <c r="E35" s="187"/>
      <c r="F35" s="187"/>
      <c r="G35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N24" sqref="N24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74" t="s">
        <v>97</v>
      </c>
      <c r="H1" s="474"/>
      <c r="I1" s="348"/>
    </row>
    <row r="2" spans="1:9" ht="15" x14ac:dyDescent="0.3">
      <c r="A2" s="75" t="s">
        <v>128</v>
      </c>
      <c r="B2" s="76"/>
      <c r="C2" s="76"/>
      <c r="D2" s="76"/>
      <c r="E2" s="76"/>
      <c r="F2" s="76"/>
      <c r="G2" s="472" t="str">
        <f>'ფორმა N1'!L2</f>
        <v>13/10/2020-31/10/2020</v>
      </c>
      <c r="H2" s="472"/>
      <c r="I2" s="75"/>
    </row>
    <row r="3" spans="1:9" ht="15" x14ac:dyDescent="0.3">
      <c r="A3" s="75"/>
      <c r="B3" s="75"/>
      <c r="C3" s="75"/>
      <c r="D3" s="75"/>
      <c r="E3" s="75"/>
      <c r="F3" s="75"/>
      <c r="G3" s="254"/>
      <c r="H3" s="254"/>
      <c r="I3" s="348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11" t="str">
        <f>'ფორმა N1'!A5</f>
        <v>პ/გ "ქრისტიან-დემოოკრატიული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3"/>
      <c r="B7" s="253"/>
      <c r="C7" s="253"/>
      <c r="D7" s="253"/>
      <c r="E7" s="253"/>
      <c r="F7" s="253"/>
      <c r="G7" s="77"/>
      <c r="H7" s="77"/>
      <c r="I7" s="348"/>
    </row>
    <row r="8" spans="1:9" ht="45" x14ac:dyDescent="0.2">
      <c r="A8" s="344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45"/>
      <c r="B9" s="346"/>
      <c r="C9" s="97"/>
      <c r="D9" s="97"/>
      <c r="E9" s="97"/>
      <c r="F9" s="97"/>
      <c r="G9" s="97"/>
      <c r="H9" s="4"/>
      <c r="I9" s="4"/>
    </row>
    <row r="10" spans="1:9" ht="15" x14ac:dyDescent="0.2">
      <c r="A10" s="345"/>
      <c r="B10" s="346"/>
      <c r="C10" s="97"/>
      <c r="D10" s="97"/>
      <c r="E10" s="97"/>
      <c r="F10" s="97"/>
      <c r="G10" s="97"/>
      <c r="H10" s="4"/>
      <c r="I10" s="4"/>
    </row>
    <row r="11" spans="1:9" ht="15" x14ac:dyDescent="0.2">
      <c r="A11" s="345"/>
      <c r="B11" s="346"/>
      <c r="C11" s="86"/>
      <c r="D11" s="86"/>
      <c r="E11" s="86"/>
      <c r="F11" s="86"/>
      <c r="G11" s="86"/>
      <c r="H11" s="4"/>
      <c r="I11" s="4"/>
    </row>
    <row r="12" spans="1:9" ht="15" x14ac:dyDescent="0.2">
      <c r="A12" s="345"/>
      <c r="B12" s="346"/>
      <c r="C12" s="86"/>
      <c r="D12" s="86"/>
      <c r="E12" s="86"/>
      <c r="F12" s="86"/>
      <c r="G12" s="86"/>
      <c r="H12" s="4"/>
      <c r="I12" s="4"/>
    </row>
    <row r="13" spans="1:9" ht="15" x14ac:dyDescent="0.2">
      <c r="A13" s="345"/>
      <c r="B13" s="346"/>
      <c r="C13" s="86"/>
      <c r="D13" s="86"/>
      <c r="E13" s="86"/>
      <c r="F13" s="86"/>
      <c r="G13" s="86"/>
      <c r="H13" s="4"/>
      <c r="I13" s="4"/>
    </row>
    <row r="14" spans="1:9" ht="15" x14ac:dyDescent="0.2">
      <c r="A14" s="345"/>
      <c r="B14" s="346"/>
      <c r="C14" s="86"/>
      <c r="D14" s="86"/>
      <c r="E14" s="86"/>
      <c r="F14" s="86"/>
      <c r="G14" s="86"/>
      <c r="H14" s="4"/>
      <c r="I14" s="4"/>
    </row>
    <row r="15" spans="1:9" ht="15" x14ac:dyDescent="0.2">
      <c r="A15" s="345"/>
      <c r="B15" s="346"/>
      <c r="C15" s="86"/>
      <c r="D15" s="86"/>
      <c r="E15" s="86"/>
      <c r="F15" s="86"/>
      <c r="G15" s="86"/>
      <c r="H15" s="4"/>
      <c r="I15" s="4"/>
    </row>
    <row r="16" spans="1:9" ht="15" x14ac:dyDescent="0.2">
      <c r="A16" s="345"/>
      <c r="B16" s="346"/>
      <c r="C16" s="86"/>
      <c r="D16" s="86"/>
      <c r="E16" s="86"/>
      <c r="F16" s="86"/>
      <c r="G16" s="86"/>
      <c r="H16" s="4"/>
      <c r="I16" s="4"/>
    </row>
    <row r="17" spans="1:9" ht="15" x14ac:dyDescent="0.2">
      <c r="A17" s="345"/>
      <c r="B17" s="346"/>
      <c r="C17" s="86"/>
      <c r="D17" s="86"/>
      <c r="E17" s="86"/>
      <c r="F17" s="86"/>
      <c r="G17" s="86"/>
      <c r="H17" s="4"/>
      <c r="I17" s="4"/>
    </row>
    <row r="18" spans="1:9" ht="15" x14ac:dyDescent="0.2">
      <c r="A18" s="345"/>
      <c r="B18" s="346"/>
      <c r="C18" s="86"/>
      <c r="D18" s="86"/>
      <c r="E18" s="86"/>
      <c r="F18" s="86"/>
      <c r="G18" s="86"/>
      <c r="H18" s="4"/>
      <c r="I18" s="4"/>
    </row>
    <row r="19" spans="1:9" ht="15" x14ac:dyDescent="0.2">
      <c r="A19" s="345"/>
      <c r="B19" s="346"/>
      <c r="C19" s="86"/>
      <c r="D19" s="86"/>
      <c r="E19" s="86"/>
      <c r="F19" s="86"/>
      <c r="G19" s="86"/>
      <c r="H19" s="4"/>
      <c r="I19" s="4"/>
    </row>
    <row r="20" spans="1:9" ht="15" x14ac:dyDescent="0.2">
      <c r="A20" s="345"/>
      <c r="B20" s="346"/>
      <c r="C20" s="86"/>
      <c r="D20" s="86"/>
      <c r="E20" s="86"/>
      <c r="F20" s="86"/>
      <c r="G20" s="86"/>
      <c r="H20" s="4"/>
      <c r="I20" s="4"/>
    </row>
    <row r="21" spans="1:9" ht="15" x14ac:dyDescent="0.2">
      <c r="A21" s="345"/>
      <c r="B21" s="346"/>
      <c r="C21" s="86"/>
      <c r="D21" s="86"/>
      <c r="E21" s="86"/>
      <c r="F21" s="86"/>
      <c r="G21" s="86"/>
      <c r="H21" s="4"/>
      <c r="I21" s="4"/>
    </row>
    <row r="22" spans="1:9" ht="15" x14ac:dyDescent="0.2">
      <c r="A22" s="345"/>
      <c r="B22" s="346"/>
      <c r="C22" s="86"/>
      <c r="D22" s="86"/>
      <c r="E22" s="86"/>
      <c r="F22" s="86"/>
      <c r="G22" s="86"/>
      <c r="H22" s="4"/>
      <c r="I22" s="4"/>
    </row>
    <row r="23" spans="1:9" ht="15" x14ac:dyDescent="0.2">
      <c r="A23" s="345"/>
      <c r="B23" s="346"/>
      <c r="C23" s="86"/>
      <c r="D23" s="86"/>
      <c r="E23" s="86"/>
      <c r="F23" s="86"/>
      <c r="G23" s="86"/>
      <c r="H23" s="4"/>
      <c r="I23" s="4"/>
    </row>
    <row r="24" spans="1:9" ht="15" x14ac:dyDescent="0.2">
      <c r="A24" s="345"/>
      <c r="B24" s="346"/>
      <c r="C24" s="86"/>
      <c r="D24" s="86"/>
      <c r="E24" s="86"/>
      <c r="F24" s="86"/>
      <c r="G24" s="86"/>
      <c r="H24" s="4"/>
      <c r="I24" s="4"/>
    </row>
    <row r="25" spans="1:9" ht="15" x14ac:dyDescent="0.2">
      <c r="A25" s="345"/>
      <c r="B25" s="346"/>
      <c r="C25" s="86"/>
      <c r="D25" s="86"/>
      <c r="E25" s="86"/>
      <c r="F25" s="86"/>
      <c r="G25" s="86"/>
      <c r="H25" s="4"/>
      <c r="I25" s="4"/>
    </row>
    <row r="26" spans="1:9" ht="15" x14ac:dyDescent="0.2">
      <c r="A26" s="345"/>
      <c r="B26" s="346"/>
      <c r="C26" s="86"/>
      <c r="D26" s="86"/>
      <c r="E26" s="86"/>
      <c r="F26" s="86"/>
      <c r="G26" s="86"/>
      <c r="H26" s="4"/>
      <c r="I26" s="4"/>
    </row>
    <row r="27" spans="1:9" ht="15" x14ac:dyDescent="0.2">
      <c r="A27" s="345"/>
      <c r="B27" s="346"/>
      <c r="C27" s="86"/>
      <c r="D27" s="86"/>
      <c r="E27" s="86"/>
      <c r="F27" s="86"/>
      <c r="G27" s="86"/>
      <c r="H27" s="4"/>
      <c r="I27" s="4"/>
    </row>
    <row r="28" spans="1:9" ht="15" x14ac:dyDescent="0.2">
      <c r="A28" s="345"/>
      <c r="B28" s="346"/>
      <c r="C28" s="86"/>
      <c r="D28" s="86"/>
      <c r="E28" s="86"/>
      <c r="F28" s="86"/>
      <c r="G28" s="86"/>
      <c r="H28" s="4"/>
      <c r="I28" s="4"/>
    </row>
    <row r="29" spans="1:9" ht="15" x14ac:dyDescent="0.2">
      <c r="A29" s="345"/>
      <c r="B29" s="346"/>
      <c r="C29" s="86"/>
      <c r="D29" s="86"/>
      <c r="E29" s="86"/>
      <c r="F29" s="86"/>
      <c r="G29" s="86"/>
      <c r="H29" s="4"/>
      <c r="I29" s="4"/>
    </row>
    <row r="30" spans="1:9" ht="15" x14ac:dyDescent="0.2">
      <c r="A30" s="345"/>
      <c r="B30" s="346"/>
      <c r="C30" s="86"/>
      <c r="D30" s="86"/>
      <c r="E30" s="86"/>
      <c r="F30" s="86"/>
      <c r="G30" s="86"/>
      <c r="H30" s="4"/>
      <c r="I30" s="4"/>
    </row>
    <row r="31" spans="1:9" ht="15" x14ac:dyDescent="0.2">
      <c r="A31" s="345"/>
      <c r="B31" s="346"/>
      <c r="C31" s="86"/>
      <c r="D31" s="86"/>
      <c r="E31" s="86"/>
      <c r="F31" s="86"/>
      <c r="G31" s="86"/>
      <c r="H31" s="4"/>
      <c r="I31" s="4"/>
    </row>
    <row r="32" spans="1:9" ht="15" x14ac:dyDescent="0.2">
      <c r="A32" s="345"/>
      <c r="B32" s="346"/>
      <c r="C32" s="86"/>
      <c r="D32" s="86"/>
      <c r="E32" s="86"/>
      <c r="F32" s="86"/>
      <c r="G32" s="86"/>
      <c r="H32" s="4"/>
      <c r="I32" s="4"/>
    </row>
    <row r="33" spans="1:9" ht="15" x14ac:dyDescent="0.2">
      <c r="A33" s="345"/>
      <c r="B33" s="346"/>
      <c r="C33" s="86"/>
      <c r="D33" s="86"/>
      <c r="E33" s="86"/>
      <c r="F33" s="86"/>
      <c r="G33" s="86"/>
      <c r="H33" s="4"/>
      <c r="I33" s="4"/>
    </row>
    <row r="34" spans="1:9" ht="15" x14ac:dyDescent="0.3">
      <c r="A34" s="345"/>
      <c r="B34" s="347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6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6"/>
      <c r="B37" s="45"/>
      <c r="C37" s="45"/>
      <c r="D37" s="45"/>
      <c r="E37" s="45"/>
      <c r="F37" s="45"/>
      <c r="G37" s="2"/>
      <c r="H37" s="2"/>
    </row>
    <row r="38" spans="1:9" ht="15" x14ac:dyDescent="0.3">
      <c r="A38" s="196"/>
      <c r="B38" s="2"/>
      <c r="C38" s="2"/>
      <c r="D38" s="2"/>
      <c r="E38" s="2"/>
      <c r="F38" s="2"/>
      <c r="G38" s="2"/>
      <c r="H38" s="2"/>
    </row>
    <row r="39" spans="1:9" ht="15" x14ac:dyDescent="0.3">
      <c r="A39" s="196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74" t="s">
        <v>97</v>
      </c>
      <c r="H1" s="474"/>
    </row>
    <row r="2" spans="1:10" ht="15" x14ac:dyDescent="0.3">
      <c r="A2" s="75" t="s">
        <v>128</v>
      </c>
      <c r="B2" s="73"/>
      <c r="C2" s="76"/>
      <c r="D2" s="76"/>
      <c r="E2" s="76"/>
      <c r="F2" s="76"/>
      <c r="G2" s="472" t="str">
        <f>'ფორმა N1'!L2</f>
        <v>13/10/2020-31/10/2020</v>
      </c>
      <c r="H2" s="472"/>
    </row>
    <row r="3" spans="1:10" ht="15" x14ac:dyDescent="0.3">
      <c r="A3" s="75"/>
      <c r="B3" s="75"/>
      <c r="C3" s="75"/>
      <c r="D3" s="75"/>
      <c r="E3" s="75"/>
      <c r="F3" s="75"/>
      <c r="G3" s="254"/>
      <c r="H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11" t="str">
        <f>'ფორმა N1'!A5</f>
        <v>პ/გ "ქრისტიან-დემოოკრატიული მოძრაობა"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7"/>
      <c r="B35" s="207"/>
      <c r="C35" s="207"/>
      <c r="D35" s="207"/>
      <c r="E35" s="207"/>
      <c r="F35" s="207"/>
      <c r="G35" s="207"/>
      <c r="H35" s="179"/>
      <c r="I35" s="179"/>
    </row>
    <row r="36" spans="1:9" ht="15" x14ac:dyDescent="0.3">
      <c r="A36" s="208" t="s">
        <v>411</v>
      </c>
      <c r="B36" s="208"/>
      <c r="C36" s="207"/>
      <c r="D36" s="207"/>
      <c r="E36" s="207"/>
      <c r="F36" s="207"/>
      <c r="G36" s="207"/>
      <c r="H36" s="179"/>
      <c r="I36" s="179"/>
    </row>
    <row r="37" spans="1:9" ht="15" x14ac:dyDescent="0.3">
      <c r="A37" s="208"/>
      <c r="B37" s="208"/>
      <c r="C37" s="207"/>
      <c r="D37" s="207"/>
      <c r="E37" s="207"/>
      <c r="F37" s="207"/>
      <c r="G37" s="207"/>
      <c r="H37" s="179"/>
      <c r="I37" s="179"/>
    </row>
    <row r="38" spans="1:9" ht="15" x14ac:dyDescent="0.3">
      <c r="A38" s="208"/>
      <c r="B38" s="208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08"/>
      <c r="B39" s="208"/>
      <c r="C39" s="179"/>
      <c r="D39" s="179"/>
      <c r="E39" s="179"/>
      <c r="F39" s="179"/>
      <c r="G39" s="179"/>
      <c r="H39" s="179"/>
      <c r="I39" s="179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5" t="s">
        <v>96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376</v>
      </c>
      <c r="D44" s="185"/>
      <c r="E44" s="207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253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127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2020-11-03T17:22:08Z</cp:lastPrinted>
  <dcterms:created xsi:type="dcterms:W3CDTF">2011-12-27T13:20:18Z</dcterms:created>
  <dcterms:modified xsi:type="dcterms:W3CDTF">2020-11-03T17:33:07Z</dcterms:modified>
</cp:coreProperties>
</file>